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260" windowHeight="13275" activeTab="0"/>
  </bookViews>
  <sheets>
    <sheet name="推定バストカップ" sheetId="1" r:id="rId1"/>
    <sheet name="判定" sheetId="2" r:id="rId2"/>
  </sheets>
  <externalReferences>
    <externalReference r:id="rId5"/>
  </externalReferences>
  <definedNames>
    <definedName name="_xlnm._FilterDatabase" localSheetId="0" hidden="1">'推定バストカップ'!$A$5:$O$5</definedName>
  </definedNames>
  <calcPr fullCalcOnLoad="1"/>
</workbook>
</file>

<file path=xl/sharedStrings.xml><?xml version="1.0" encoding="utf-8"?>
<sst xmlns="http://schemas.openxmlformats.org/spreadsheetml/2006/main" count="85" uniqueCount="59">
  <si>
    <t>名前</t>
  </si>
  <si>
    <t>B</t>
  </si>
  <si>
    <t>W</t>
  </si>
  <si>
    <t>H</t>
  </si>
  <si>
    <t>BWH</t>
  </si>
  <si>
    <t>身長</t>
  </si>
  <si>
    <t>推定アンダー</t>
  </si>
  <si>
    <t>計算</t>
  </si>
  <si>
    <t>数値が高いほうが大きい</t>
  </si>
  <si>
    <t>AAA以下</t>
  </si>
  <si>
    <t>AAA</t>
  </si>
  <si>
    <t>AA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</si>
  <si>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</si>
  <si>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</si>
  <si>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</si>
  <si>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</si>
  <si>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</si>
  <si>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</si>
  <si>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</si>
  <si>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</si>
  <si>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</si>
  <si>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</si>
  <si>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</si>
  <si>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</si>
  <si>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</si>
  <si>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</si>
  <si>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</si>
  <si>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</si>
  <si>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P以上</t>
  </si>
  <si>
    <t>学年</t>
  </si>
  <si>
    <t>TU差</t>
  </si>
  <si>
    <t>計算値からのカップ判定</t>
  </si>
  <si>
    <t>TU差からのカップ判定</t>
  </si>
  <si>
    <t>カップ(TU)</t>
  </si>
  <si>
    <t>カップ(計算)</t>
  </si>
  <si>
    <t>出展</t>
  </si>
  <si>
    <t>失われた未来を求めて</t>
  </si>
  <si>
    <t>古川ゆい</t>
  </si>
  <si>
    <t>B81/W59/H86</t>
  </si>
  <si>
    <t>あおぞらストライプ</t>
  </si>
  <si>
    <t>年齢</t>
  </si>
  <si>
    <t>支倉美里</t>
  </si>
  <si>
    <t>B93/W58/H86</t>
  </si>
  <si>
    <t>18？</t>
  </si>
  <si>
    <t>沢渡琴音</t>
  </si>
  <si>
    <t>B90/W61/H86</t>
  </si>
  <si>
    <t>20？</t>
  </si>
  <si>
    <t>鶴野皐月</t>
  </si>
  <si>
    <t>B81/W56/H84</t>
  </si>
  <si>
    <t>水谷さくら</t>
  </si>
  <si>
    <t>B80/W58/H82</t>
  </si>
  <si>
    <t>水谷すみれ</t>
  </si>
  <si>
    <t>B82/W57/H80</t>
  </si>
  <si>
    <t>体重</t>
  </si>
  <si>
    <t>BMI</t>
  </si>
  <si>
    <t>BMI 22以下は痩せ</t>
  </si>
  <si>
    <t>80/60</t>
  </si>
  <si>
    <t>標準体重まであと</t>
  </si>
  <si>
    <t>予想体重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</si>
</sst>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.0000_ "/>
    <numFmt numFmtId="182" formatCode="#,##0.00000_ "/>
    <numFmt numFmtId="183" formatCode="#,##0.0_ "/>
    <numFmt numFmtId="184" formatCode="0.0%"/>
    <numFmt numFmtId="185" formatCode="#,##0.000_ "/>
    <numFmt numFmtId="186" formatCode="0.000_ "/>
    <numFmt numFmtId="187" formatCode="0#.000"/>
    <numFmt numFmtId="188" formatCode="##.000"/>
    <numFmt numFmtId="189" formatCode="##0.000"/>
    <numFmt numFmtId="190" formatCode="00.000"/>
    <numFmt numFmtId="191" formatCode="0.000_);[Red]\(0.000\)"/>
    <numFmt numFmtId="192" formatCode="0.000_);\(0.000\)"/>
    <numFmt numFmtId="193" formatCode="\(00.000\)"/>
    <numFmt numFmtId="194" formatCode="00,000"/>
    <numFmt numFmtId="195" formatCode="#,000.000"/>
    <numFmt numFmtId="196" formatCode="\,00.000"/>
    <numFmt numFmtId="197" formatCode="0.0_ "/>
    <numFmt numFmtId="198" formatCode="0.0"/>
    <numFmt numFmtId="199" formatCode="0.00_ "/>
    <numFmt numFmtId="200" formatCode="0.000"/>
    <numFmt numFmtId="201" formatCode="#.0&quot;kg&quot;"/>
    <numFmt numFmtId="202" formatCode="0.0&quot;kg&quot;"/>
  </numFmts>
  <fonts count="37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eiryo U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2"/>
      <color theme="4" tint="-0.2499700039625167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86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198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1" xfId="0" applyFill="1" applyBorder="1" applyAlignment="1">
      <alignment horizontal="left" vertical="center"/>
    </xf>
    <xf numFmtId="186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200" fontId="0" fillId="0" borderId="12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02" fontId="0" fillId="0" borderId="12" xfId="0" applyNumberFormat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8" borderId="10" xfId="0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5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97" fontId="0" fillId="0" borderId="13" xfId="0" applyNumberForma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ill>
        <patternFill>
          <bgColor rgb="FFFFCCCC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CCFF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re\excelre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ctions"/>
    </sheetNames>
    <definedNames>
      <definedName name="REEX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66"/>
  <sheetViews>
    <sheetView tabSelected="1" zoomScalePageLayoutView="0" workbookViewId="0" topLeftCell="C1">
      <pane ySplit="5" topLeftCell="A6" activePane="bottomLeft" state="frozen"/>
      <selection pane="topLeft" activeCell="A1" sqref="A1"/>
      <selection pane="bottomLeft" activeCell="T14" sqref="T14"/>
    </sheetView>
  </sheetViews>
  <sheetFormatPr defaultColWidth="9.00390625" defaultRowHeight="15.75"/>
  <cols>
    <col min="1" max="1" width="26.125" style="0" customWidth="1"/>
    <col min="2" max="2" width="6.875" style="0" customWidth="1"/>
    <col min="3" max="3" width="6.625" style="0" customWidth="1"/>
    <col min="4" max="4" width="13.00390625" style="0" customWidth="1"/>
    <col min="5" max="5" width="6.50390625" style="0" customWidth="1"/>
    <col min="6" max="6" width="6.50390625" style="8" customWidth="1"/>
    <col min="7" max="7" width="13.75390625" style="0" customWidth="1"/>
    <col min="8" max="10" width="4.125" style="0" customWidth="1"/>
    <col min="11" max="11" width="8.625" style="7" customWidth="1"/>
    <col min="12" max="12" width="8.625" style="0" customWidth="1"/>
    <col min="13" max="13" width="6.625" style="0" customWidth="1"/>
    <col min="14" max="14" width="8.625" style="0" customWidth="1"/>
    <col min="15" max="15" width="9.00390625" style="7" customWidth="1"/>
    <col min="16" max="16" width="9.00390625" style="34" customWidth="1"/>
    <col min="17" max="38" width="9.00390625" style="0" customWidth="1"/>
  </cols>
  <sheetData>
    <row r="1" spans="1:17" ht="14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3"/>
      <c r="M1" s="3"/>
      <c r="N1" s="3"/>
      <c r="O1" s="3"/>
      <c r="P1" s="14"/>
      <c r="Q1" s="3"/>
    </row>
    <row r="2" spans="1:17" ht="14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33"/>
      <c r="Q2" s="3"/>
    </row>
    <row r="3" spans="1:17" s="7" customFormat="1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3"/>
      <c r="M3" s="3"/>
      <c r="N3" s="3"/>
      <c r="O3" s="3"/>
      <c r="P3" s="14"/>
      <c r="Q3" s="3"/>
    </row>
    <row r="4" spans="4:18" s="7" customFormat="1" ht="14.25">
      <c r="D4" s="14"/>
      <c r="E4" s="14"/>
      <c r="F4" s="14"/>
      <c r="G4" s="14"/>
      <c r="H4" s="14"/>
      <c r="I4" s="14"/>
      <c r="J4" s="14"/>
      <c r="K4" s="14"/>
      <c r="L4" s="30" t="s">
        <v>8</v>
      </c>
      <c r="M4" s="30"/>
      <c r="N4" s="30"/>
      <c r="O4" s="30"/>
      <c r="P4" s="15"/>
      <c r="Q4" s="31" t="s">
        <v>55</v>
      </c>
      <c r="R4" s="31"/>
    </row>
    <row r="5" spans="1:38" ht="14.25" customHeight="1">
      <c r="A5" s="1" t="s">
        <v>35</v>
      </c>
      <c r="B5" s="5" t="s">
        <v>29</v>
      </c>
      <c r="C5" s="5" t="s">
        <v>40</v>
      </c>
      <c r="D5" s="13" t="s">
        <v>0</v>
      </c>
      <c r="E5" s="13" t="s">
        <v>5</v>
      </c>
      <c r="F5" s="13" t="s">
        <v>53</v>
      </c>
      <c r="G5" s="13" t="s">
        <v>4</v>
      </c>
      <c r="H5" s="13" t="s">
        <v>1</v>
      </c>
      <c r="I5" s="13" t="s">
        <v>2</v>
      </c>
      <c r="J5" s="13" t="s">
        <v>3</v>
      </c>
      <c r="K5" s="20" t="s">
        <v>6</v>
      </c>
      <c r="L5" s="28" t="s">
        <v>7</v>
      </c>
      <c r="M5" s="5" t="s">
        <v>34</v>
      </c>
      <c r="N5" s="29" t="s">
        <v>30</v>
      </c>
      <c r="O5" s="5" t="s">
        <v>33</v>
      </c>
      <c r="P5" s="13" t="s">
        <v>58</v>
      </c>
      <c r="Q5" s="5" t="s">
        <v>54</v>
      </c>
      <c r="R5" s="13" t="s">
        <v>57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8" ht="14.25">
      <c r="A6" s="1" t="s">
        <v>36</v>
      </c>
      <c r="B6" s="16">
        <v>1</v>
      </c>
      <c r="C6" s="24"/>
      <c r="D6" s="1" t="s">
        <v>37</v>
      </c>
      <c r="E6" s="1">
        <v>157</v>
      </c>
      <c r="F6" s="1">
        <v>56</v>
      </c>
      <c r="G6" s="2" t="s">
        <v>38</v>
      </c>
      <c r="H6" s="1">
        <f>VALUE(IF($G6="",0,[1]!REEXE($G6,"\d{1,3}",1)))</f>
        <v>81</v>
      </c>
      <c r="I6" s="1">
        <f>VALUE(IF($G6="",0,[1]!REEXE($G6,"\d{1,3}",2)))</f>
        <v>59</v>
      </c>
      <c r="J6" s="1">
        <f>VALUE(IF($G6="",0,[1]!REEXE($G6,"\d{1,3}",3)))</f>
        <v>86</v>
      </c>
      <c r="K6" s="11">
        <f>IF(E6="",0,H6-(L6+17.5))</f>
        <v>66.99386</v>
      </c>
      <c r="L6" s="21">
        <f>IF(E6="",0,(H6-(E6*0.54))+(((E6*0.38)-I6)*0.73)+((E6-158.8)*0.1087))</f>
        <v>-3.4938599999999997</v>
      </c>
      <c r="M6" s="22" t="str">
        <f>HLOOKUP(L6,'判定'!$C$1:$V$2,2)</f>
        <v>C</v>
      </c>
      <c r="N6" s="23">
        <f ca="1">INDIRECT("H"&amp;ROW())-INDIRECT("K"&amp;ROW())</f>
        <v>14.006140000000002</v>
      </c>
      <c r="O6" s="25" t="str">
        <f>HLOOKUP(N6,'判定'!$C$3:$V$4,2)</f>
        <v>B</v>
      </c>
      <c r="P6" s="35">
        <f>IF(E6="","",(((E6/100)^2)*19.5)*(((((H6/(ROUND((E6*0.54)*1000,0)/1000))+(I6/(ROUND((E6*0.38)*1000,0)/1000))+(J6/(ROUND((E6*0.54)*1000,0)/1000)))/3-1)*0.6+1)^2)*(1+(20*((((H6/(ROUND((E6*0.54)*1000,0)/1000))+(I6/(ROUND((E6*0.38)*1000,0)/1000))+(J6/(ROUND((E6*0.54)*1000,0)/1000)))/3-1)*0.6+1))/100*0.2))</f>
        <v>49.15099698189755</v>
      </c>
      <c r="Q6" s="21">
        <f>IF(F6="",IF(P6="","",P6/((E6/100)*(E6/100))),F6/((E6/100)*(E6/100)))</f>
        <v>22.7189744005842</v>
      </c>
      <c r="R6" s="27">
        <f>IF(F6="","",22*((E6/100)*(E6/100))-F6)</f>
        <v>-1.772199999999998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4.25">
      <c r="A7" s="1" t="s">
        <v>39</v>
      </c>
      <c r="B7" s="16"/>
      <c r="C7" s="24">
        <v>23</v>
      </c>
      <c r="D7" s="1" t="s">
        <v>41</v>
      </c>
      <c r="E7" s="1">
        <v>161</v>
      </c>
      <c r="F7" s="1"/>
      <c r="G7" s="2" t="s">
        <v>42</v>
      </c>
      <c r="H7" s="1">
        <f>VALUE(IF($G7="",0,[1]!REEXE($G7,"\d{1,3}",1)))</f>
        <v>93</v>
      </c>
      <c r="I7" s="1">
        <f>VALUE(IF($G7="",0,[1]!REEXE($G7,"\d{1,3}",2)))</f>
        <v>58</v>
      </c>
      <c r="J7" s="1">
        <f>VALUE(IF($G7="",0,[1]!REEXE($G7,"\d{1,3}",3)))</f>
        <v>86</v>
      </c>
      <c r="K7" s="11">
        <f aca="true" t="shared" si="0" ref="K7:K66">IF(E7="",0,H7-(L7+17.5))</f>
        <v>66.87946000000001</v>
      </c>
      <c r="L7" s="11">
        <f aca="true" t="shared" si="1" ref="L7:L66">IF(E7="",0,(H7-(E7*0.54))+(((E7*0.38)-I7)*0.73)+((E7-158.8)*0.1087))</f>
        <v>8.620539999999988</v>
      </c>
      <c r="M7" s="2" t="str">
        <f>HLOOKUP(L7,'判定'!$C$1:$V$2,2)</f>
        <v>G</v>
      </c>
      <c r="N7" s="23">
        <f ca="1" t="shared" si="2" ref="N7:N66">INDIRECT("H"&amp;ROW())-INDIRECT("K"&amp;ROW())</f>
        <v>26.12053999999999</v>
      </c>
      <c r="O7" s="26" t="str">
        <f>HLOOKUP(N7,'判定'!$C$3:$V$4,2)</f>
        <v>G</v>
      </c>
      <c r="P7" s="35">
        <f aca="true" t="shared" si="3" ref="P7:P66">IF(E7="","",(((E7/100)^2)*19.5)*(((((H7/(ROUND((E7*0.54)*1000,0)/1000))+(I7/(ROUND((E7*0.38)*1000,0)/1000))+(J7/(ROUND((E7*0.54)*1000,0)/1000)))/3-1)*0.6+1)^2)*(1+(20*((((H7/(ROUND((E7*0.54)*1000,0)/1000))+(I7/(ROUND((E7*0.38)*1000,0)/1000))+(J7/(ROUND((E7*0.54)*1000,0)/1000)))/3-1)*0.6+1))/100*0.2))</f>
        <v>52.71606105233025</v>
      </c>
      <c r="Q7" s="21">
        <f aca="true" t="shared" si="4" ref="Q7:Q66">IF(F7="",IF(P7="","",P7/((E7/100)*(E7/100))),F7/((E7/100)*(E7/100)))</f>
        <v>20.337201902831772</v>
      </c>
      <c r="R7" s="27">
        <f aca="true" t="shared" si="5" ref="R7:R66">IF(F7="","",22*((E7/100)*(E7/100))-F7)</f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22" ht="14.25">
      <c r="A8" s="1" t="s">
        <v>39</v>
      </c>
      <c r="B8" s="16"/>
      <c r="C8" s="24" t="s">
        <v>43</v>
      </c>
      <c r="D8" s="1" t="s">
        <v>44</v>
      </c>
      <c r="E8" s="1">
        <v>158</v>
      </c>
      <c r="F8" s="1"/>
      <c r="G8" s="2" t="s">
        <v>45</v>
      </c>
      <c r="H8" s="1">
        <f>VALUE(IF($G8="",0,[1]!REEXE($G8,"\d{1,3}",1)))</f>
        <v>90</v>
      </c>
      <c r="I8" s="1">
        <f>VALUE(IF($G8="",0,[1]!REEXE($G8,"\d{1,3}",2)))</f>
        <v>61</v>
      </c>
      <c r="J8" s="1">
        <f>VALUE(IF($G8="",0,[1]!REEXE($G8,"\d{1,3}",3)))</f>
        <v>86</v>
      </c>
      <c r="K8" s="11">
        <f t="shared" si="0"/>
        <v>68.60776000000001</v>
      </c>
      <c r="L8" s="11">
        <f t="shared" si="1"/>
        <v>3.892239999999991</v>
      </c>
      <c r="M8" s="2" t="str">
        <f>HLOOKUP(L8,'判定'!$C$1:$V$2,2)</f>
        <v>F</v>
      </c>
      <c r="N8" s="23">
        <f ca="1" t="shared" si="2"/>
        <v>21.392239999999987</v>
      </c>
      <c r="O8" s="26" t="str">
        <f>HLOOKUP(N8,'判定'!$C$3:$V$4,2)</f>
        <v>E</v>
      </c>
      <c r="P8" s="35">
        <f t="shared" si="3"/>
        <v>52.267236645839695</v>
      </c>
      <c r="Q8" s="21">
        <f t="shared" si="4"/>
        <v>20.93704400169832</v>
      </c>
      <c r="R8" s="27">
        <f t="shared" si="5"/>
      </c>
      <c r="S8" s="3"/>
      <c r="T8" s="3"/>
      <c r="U8" s="3"/>
      <c r="V8" s="3"/>
    </row>
    <row r="9" spans="1:22" ht="14.25">
      <c r="A9" s="1" t="s">
        <v>39</v>
      </c>
      <c r="B9" s="16"/>
      <c r="C9" s="24" t="s">
        <v>46</v>
      </c>
      <c r="D9" s="1" t="s">
        <v>47</v>
      </c>
      <c r="E9" s="1">
        <v>157</v>
      </c>
      <c r="F9" s="1"/>
      <c r="G9" s="2" t="s">
        <v>48</v>
      </c>
      <c r="H9" s="1">
        <f>VALUE(IF($G9="",0,[1]!REEXE($G9,"\d{1,3}",1)))</f>
        <v>81</v>
      </c>
      <c r="I9" s="1">
        <f>VALUE(IF($G9="",0,[1]!REEXE($G9,"\d{1,3}",2)))</f>
        <v>56</v>
      </c>
      <c r="J9" s="1">
        <f>VALUE(IF($G9="",0,[1]!REEXE($G9,"\d{1,3}",3)))</f>
        <v>84</v>
      </c>
      <c r="K9" s="11">
        <f t="shared" si="0"/>
        <v>64.80386</v>
      </c>
      <c r="L9" s="11">
        <f t="shared" si="1"/>
        <v>-1.3038599999999996</v>
      </c>
      <c r="M9" s="2" t="str">
        <f>HLOOKUP(L9,'判定'!$C$1:$V$2,2)</f>
        <v>C</v>
      </c>
      <c r="N9" s="23">
        <f ca="1" t="shared" si="2"/>
        <v>16.19614</v>
      </c>
      <c r="O9" s="26" t="str">
        <f>HLOOKUP(N9,'判定'!$C$3:$V$4,2)</f>
        <v>C</v>
      </c>
      <c r="P9" s="35">
        <f t="shared" si="3"/>
        <v>47.67028754704079</v>
      </c>
      <c r="Q9" s="21">
        <f t="shared" si="4"/>
        <v>19.33964361517335</v>
      </c>
      <c r="R9" s="27">
        <f t="shared" si="5"/>
      </c>
      <c r="S9" s="3"/>
      <c r="T9" s="3"/>
      <c r="U9" s="3"/>
      <c r="V9" s="3"/>
    </row>
    <row r="10" spans="1:22" ht="14.25">
      <c r="A10" s="1" t="s">
        <v>39</v>
      </c>
      <c r="B10" s="16"/>
      <c r="C10" s="24" t="s">
        <v>43</v>
      </c>
      <c r="D10" s="1" t="s">
        <v>49</v>
      </c>
      <c r="E10" s="1">
        <v>152</v>
      </c>
      <c r="F10" s="1"/>
      <c r="G10" s="2" t="s">
        <v>50</v>
      </c>
      <c r="H10" s="1">
        <f>VALUE(IF($G10="",0,[1]!REEXE($G10,"\d{1,3}",1)))</f>
        <v>80</v>
      </c>
      <c r="I10" s="1">
        <f>VALUE(IF($G10="",0,[1]!REEXE($G10,"\d{1,3}",2)))</f>
        <v>58</v>
      </c>
      <c r="J10" s="1">
        <f>VALUE(IF($G10="",0,[1]!REEXE($G10,"\d{1,3}",3)))</f>
        <v>82</v>
      </c>
      <c r="K10" s="11">
        <f t="shared" si="0"/>
        <v>65.49436000000001</v>
      </c>
      <c r="L10" s="11">
        <f t="shared" si="1"/>
        <v>-2.9943600000000155</v>
      </c>
      <c r="M10" s="2" t="str">
        <f>HLOOKUP(L10,'判定'!$C$1:$V$2,2)</f>
        <v>C</v>
      </c>
      <c r="N10" s="23">
        <f ca="1" t="shared" si="2"/>
        <v>14.505639999999985</v>
      </c>
      <c r="O10" s="26" t="str">
        <f>HLOOKUP(N10,'判定'!$C$3:$V$4,2)</f>
        <v>B</v>
      </c>
      <c r="P10" s="35">
        <f t="shared" si="3"/>
        <v>46.4325814524085</v>
      </c>
      <c r="Q10" s="21">
        <f t="shared" si="4"/>
        <v>20.097204576007833</v>
      </c>
      <c r="R10" s="27">
        <f t="shared" si="5"/>
      </c>
      <c r="S10" s="3"/>
      <c r="T10" s="3"/>
      <c r="U10" s="3"/>
      <c r="V10" s="3"/>
    </row>
    <row r="11" spans="1:22" ht="14.25">
      <c r="A11" s="1" t="s">
        <v>39</v>
      </c>
      <c r="B11" s="16"/>
      <c r="C11" s="24" t="s">
        <v>43</v>
      </c>
      <c r="D11" s="1" t="s">
        <v>51</v>
      </c>
      <c r="E11" s="1">
        <v>152</v>
      </c>
      <c r="F11" s="1"/>
      <c r="G11" s="2" t="s">
        <v>52</v>
      </c>
      <c r="H11" s="1">
        <f>VALUE(IF($G11="",0,[1]!REEXE($G11,"\d{1,3}",1)))</f>
        <v>82</v>
      </c>
      <c r="I11" s="1">
        <f>VALUE(IF($G11="",0,[1]!REEXE($G11,"\d{1,3}",2)))</f>
        <v>57</v>
      </c>
      <c r="J11" s="1">
        <f>VALUE(IF($G11="",0,[1]!REEXE($G11,"\d{1,3}",3)))</f>
        <v>80</v>
      </c>
      <c r="K11" s="11">
        <f t="shared" si="0"/>
        <v>64.76436000000001</v>
      </c>
      <c r="L11" s="11">
        <f t="shared" si="1"/>
        <v>-0.26436000000001525</v>
      </c>
      <c r="M11" s="2" t="str">
        <f>HLOOKUP(L11,'判定'!$C$1:$V$2,2)</f>
        <v>D</v>
      </c>
      <c r="N11" s="23">
        <f ca="1" t="shared" si="2"/>
        <v>17.23563999999999</v>
      </c>
      <c r="O11" s="26" t="str">
        <f>HLOOKUP(N11,'判定'!$C$3:$V$4,2)</f>
        <v>C</v>
      </c>
      <c r="P11" s="35">
        <f t="shared" si="3"/>
        <v>46.10401447326316</v>
      </c>
      <c r="Q11" s="21">
        <f t="shared" si="4"/>
        <v>19.954992413981632</v>
      </c>
      <c r="R11" s="27">
        <f t="shared" si="5"/>
      </c>
      <c r="S11" s="3"/>
      <c r="T11" s="3"/>
      <c r="U11" s="3"/>
      <c r="V11" s="3"/>
    </row>
    <row r="12" spans="1:22" ht="14.25">
      <c r="A12" s="1"/>
      <c r="B12" s="16"/>
      <c r="C12" s="24"/>
      <c r="D12" s="1"/>
      <c r="E12" s="1">
        <v>145</v>
      </c>
      <c r="F12" s="1">
        <v>45</v>
      </c>
      <c r="G12" s="2" t="s">
        <v>56</v>
      </c>
      <c r="H12" s="1">
        <f>VALUE(IF($G12="",0,[1]!REEXE($G12,"\d{1,3}",1)))</f>
        <v>80</v>
      </c>
      <c r="I12" s="1">
        <f>VALUE(IF($G12="",0,[1]!REEXE($G12,"\d{1,3}",2)))</f>
        <v>60</v>
      </c>
      <c r="J12" s="1" t="e">
        <f>VALUE(IF($G12="",0,[1]!REEXE($G12,"\d{1,3}",3)))</f>
        <v>#N/A</v>
      </c>
      <c r="K12" s="11">
        <f t="shared" si="0"/>
        <v>65.87706000000001</v>
      </c>
      <c r="L12" s="11">
        <f t="shared" si="1"/>
        <v>-3.3770600000000117</v>
      </c>
      <c r="M12" s="2" t="str">
        <f>HLOOKUP(L12,'判定'!$C$1:$V$2,2)</f>
        <v>C</v>
      </c>
      <c r="N12" s="23">
        <f ca="1" t="shared" si="2"/>
        <v>14.122939999999986</v>
      </c>
      <c r="O12" s="26" t="str">
        <f>HLOOKUP(N12,'判定'!$C$3:$V$4,2)</f>
        <v>B</v>
      </c>
      <c r="P12" s="35" t="e">
        <f t="shared" si="3"/>
        <v>#N/A</v>
      </c>
      <c r="Q12" s="21">
        <f t="shared" si="4"/>
        <v>21.40309155766944</v>
      </c>
      <c r="R12" s="27">
        <f t="shared" si="5"/>
        <v>1.2550000000000026</v>
      </c>
      <c r="S12" s="3"/>
      <c r="T12" s="3"/>
      <c r="U12" s="3"/>
      <c r="V12" s="3"/>
    </row>
    <row r="13" spans="1:22" ht="14.25">
      <c r="A13" s="1"/>
      <c r="B13" s="16"/>
      <c r="C13" s="24"/>
      <c r="D13" s="1"/>
      <c r="E13" s="1"/>
      <c r="F13" s="1"/>
      <c r="G13" s="2"/>
      <c r="H13" s="1">
        <f>VALUE(IF($G13="",0,[1]!REEXE($G13,"\d{1,3}",1)))</f>
        <v>0</v>
      </c>
      <c r="I13" s="1">
        <f>VALUE(IF($G13="",0,[1]!REEXE($G13,"\d{1,3}",2)))</f>
        <v>0</v>
      </c>
      <c r="J13" s="1">
        <f>VALUE(IF($G13="",0,[1]!REEXE($G13,"\d{1,3}",3)))</f>
        <v>0</v>
      </c>
      <c r="K13" s="11">
        <f t="shared" si="0"/>
        <v>0</v>
      </c>
      <c r="L13" s="11">
        <f t="shared" si="1"/>
        <v>0</v>
      </c>
      <c r="M13" s="2" t="str">
        <f>HLOOKUP(L13,'判定'!$C$1:$V$2,2)</f>
        <v>D</v>
      </c>
      <c r="N13" s="23">
        <f ca="1" t="shared" si="2"/>
        <v>0</v>
      </c>
      <c r="O13" s="26" t="str">
        <f>HLOOKUP(N13,'判定'!$C$3:$V$4,2)</f>
        <v>AAA以下</v>
      </c>
      <c r="P13" s="35">
        <f t="shared" si="3"/>
      </c>
      <c r="Q13" s="21">
        <f t="shared" si="4"/>
      </c>
      <c r="R13" s="27">
        <f t="shared" si="5"/>
      </c>
      <c r="S13" s="3"/>
      <c r="T13" s="3"/>
      <c r="U13" s="3"/>
      <c r="V13" s="3"/>
    </row>
    <row r="14" spans="1:22" ht="14.25">
      <c r="A14" s="1"/>
      <c r="B14" s="16"/>
      <c r="C14" s="24"/>
      <c r="D14" s="1"/>
      <c r="E14" s="1"/>
      <c r="F14" s="1"/>
      <c r="G14" s="2"/>
      <c r="H14" s="1">
        <f>VALUE(IF($G14="",0,[1]!REEXE($G14,"\d{1,3}",1)))</f>
        <v>0</v>
      </c>
      <c r="I14" s="1">
        <f>VALUE(IF($G14="",0,[1]!REEXE($G14,"\d{1,3}",2)))</f>
        <v>0</v>
      </c>
      <c r="J14" s="1">
        <f>VALUE(IF($G14="",0,[1]!REEXE($G14,"\d{1,3}",3)))</f>
        <v>0</v>
      </c>
      <c r="K14" s="11">
        <f t="shared" si="0"/>
        <v>0</v>
      </c>
      <c r="L14" s="11">
        <f t="shared" si="1"/>
        <v>0</v>
      </c>
      <c r="M14" s="2" t="str">
        <f>HLOOKUP(L14,'判定'!$C$1:$V$2,2)</f>
        <v>D</v>
      </c>
      <c r="N14" s="23">
        <f ca="1" t="shared" si="2"/>
        <v>0</v>
      </c>
      <c r="O14" s="26" t="str">
        <f>HLOOKUP(N14,'判定'!$C$3:$V$4,2)</f>
        <v>AAA以下</v>
      </c>
      <c r="P14" s="35">
        <f t="shared" si="3"/>
      </c>
      <c r="Q14" s="21">
        <f t="shared" si="4"/>
      </c>
      <c r="R14" s="27">
        <f t="shared" si="5"/>
      </c>
      <c r="S14" s="3"/>
      <c r="T14" s="3"/>
      <c r="U14" s="3"/>
      <c r="V14" s="3"/>
    </row>
    <row r="15" spans="1:22" ht="14.25">
      <c r="A15" s="1"/>
      <c r="B15" s="16"/>
      <c r="C15" s="24"/>
      <c r="D15" s="1"/>
      <c r="E15" s="1"/>
      <c r="F15" s="1"/>
      <c r="G15" s="2"/>
      <c r="H15" s="1">
        <f>VALUE(IF($G15="",0,[1]!REEXE($G15,"\d{1,3}",1)))</f>
        <v>0</v>
      </c>
      <c r="I15" s="1">
        <f>VALUE(IF($G15="",0,[1]!REEXE($G15,"\d{1,3}",2)))</f>
        <v>0</v>
      </c>
      <c r="J15" s="1">
        <f>VALUE(IF($G15="",0,[1]!REEXE($G15,"\d{1,3}",3)))</f>
        <v>0</v>
      </c>
      <c r="K15" s="11">
        <f t="shared" si="0"/>
        <v>0</v>
      </c>
      <c r="L15" s="11">
        <f t="shared" si="1"/>
        <v>0</v>
      </c>
      <c r="M15" s="2" t="str">
        <f>HLOOKUP(L15,'判定'!$C$1:$V$2,2)</f>
        <v>D</v>
      </c>
      <c r="N15" s="23">
        <f ca="1" t="shared" si="2"/>
        <v>0</v>
      </c>
      <c r="O15" s="26" t="str">
        <f>HLOOKUP(N15,'判定'!$C$3:$V$4,2)</f>
        <v>AAA以下</v>
      </c>
      <c r="P15" s="35">
        <f t="shared" si="3"/>
      </c>
      <c r="Q15" s="21">
        <f t="shared" si="4"/>
      </c>
      <c r="R15" s="27">
        <f t="shared" si="5"/>
      </c>
      <c r="S15" s="3"/>
      <c r="T15" s="3"/>
      <c r="U15" s="3"/>
      <c r="V15" s="3"/>
    </row>
    <row r="16" spans="1:22" ht="14.25">
      <c r="A16" s="1"/>
      <c r="B16" s="16"/>
      <c r="C16" s="24"/>
      <c r="D16" s="1"/>
      <c r="E16" s="1"/>
      <c r="F16" s="1"/>
      <c r="G16" s="2"/>
      <c r="H16" s="1">
        <f>VALUE(IF($G16="",0,[1]!REEXE($G16,"\d{1,3}",1)))</f>
        <v>0</v>
      </c>
      <c r="I16" s="1">
        <f>VALUE(IF($G16="",0,[1]!REEXE($G16,"\d{1,3}",2)))</f>
        <v>0</v>
      </c>
      <c r="J16" s="1">
        <f>VALUE(IF($G16="",0,[1]!REEXE($G16,"\d{1,3}",3)))</f>
        <v>0</v>
      </c>
      <c r="K16" s="11">
        <f t="shared" si="0"/>
        <v>0</v>
      </c>
      <c r="L16" s="11">
        <f t="shared" si="1"/>
        <v>0</v>
      </c>
      <c r="M16" s="2" t="str">
        <f>HLOOKUP(L16,'判定'!$C$1:$V$2,2)</f>
        <v>D</v>
      </c>
      <c r="N16" s="23">
        <f ca="1" t="shared" si="2"/>
        <v>0</v>
      </c>
      <c r="O16" s="26" t="str">
        <f>HLOOKUP(N16,'判定'!$C$3:$V$4,2)</f>
        <v>AAA以下</v>
      </c>
      <c r="P16" s="35">
        <f t="shared" si="3"/>
      </c>
      <c r="Q16" s="21">
        <f t="shared" si="4"/>
      </c>
      <c r="R16" s="27">
        <f t="shared" si="5"/>
      </c>
      <c r="S16" s="3"/>
      <c r="T16" s="3"/>
      <c r="U16" s="3"/>
      <c r="V16" s="3"/>
    </row>
    <row r="17" spans="1:22" ht="14.25">
      <c r="A17" s="1"/>
      <c r="B17" s="16"/>
      <c r="C17" s="24"/>
      <c r="D17" s="1"/>
      <c r="E17" s="1"/>
      <c r="F17" s="1"/>
      <c r="G17" s="2"/>
      <c r="H17" s="1">
        <f>VALUE(IF($G17="",0,[1]!REEXE($G17,"\d{1,3}",1)))</f>
        <v>0</v>
      </c>
      <c r="I17" s="1">
        <f>VALUE(IF($G17="",0,[1]!REEXE($G17,"\d{1,3}",2)))</f>
        <v>0</v>
      </c>
      <c r="J17" s="1">
        <f>VALUE(IF($G17="",0,[1]!REEXE($G17,"\d{1,3}",3)))</f>
        <v>0</v>
      </c>
      <c r="K17" s="11">
        <f t="shared" si="0"/>
        <v>0</v>
      </c>
      <c r="L17" s="11">
        <f t="shared" si="1"/>
        <v>0</v>
      </c>
      <c r="M17" s="2" t="str">
        <f>HLOOKUP(L17,'判定'!$C$1:$V$2,2)</f>
        <v>D</v>
      </c>
      <c r="N17" s="23">
        <f ca="1" t="shared" si="2"/>
        <v>0</v>
      </c>
      <c r="O17" s="26" t="str">
        <f>HLOOKUP(N17,'判定'!$C$3:$V$4,2)</f>
        <v>AAA以下</v>
      </c>
      <c r="P17" s="35">
        <f t="shared" si="3"/>
      </c>
      <c r="Q17" s="21">
        <f t="shared" si="4"/>
      </c>
      <c r="R17" s="27">
        <f t="shared" si="5"/>
      </c>
      <c r="S17" s="3"/>
      <c r="T17" s="3"/>
      <c r="U17" s="3"/>
      <c r="V17" s="3"/>
    </row>
    <row r="18" spans="1:22" ht="14.25">
      <c r="A18" s="1"/>
      <c r="B18" s="16"/>
      <c r="C18" s="24"/>
      <c r="D18" s="1"/>
      <c r="E18" s="1"/>
      <c r="F18" s="1"/>
      <c r="G18" s="2"/>
      <c r="H18" s="1">
        <f>VALUE(IF($G18="",0,[1]!REEXE($G18,"\d{1,3}",1)))</f>
        <v>0</v>
      </c>
      <c r="I18" s="1">
        <f>VALUE(IF($G18="",0,[1]!REEXE($G18,"\d{1,3}",2)))</f>
        <v>0</v>
      </c>
      <c r="J18" s="1">
        <f>VALUE(IF($G18="",0,[1]!REEXE($G18,"\d{1,3}",3)))</f>
        <v>0</v>
      </c>
      <c r="K18" s="11">
        <f t="shared" si="0"/>
        <v>0</v>
      </c>
      <c r="L18" s="11">
        <f t="shared" si="1"/>
        <v>0</v>
      </c>
      <c r="M18" s="2" t="str">
        <f>HLOOKUP(L18,'判定'!$C$1:$V$2,2)</f>
        <v>D</v>
      </c>
      <c r="N18" s="23">
        <f ca="1" t="shared" si="2"/>
        <v>0</v>
      </c>
      <c r="O18" s="26" t="str">
        <f>HLOOKUP(N18,'判定'!$C$3:$V$4,2)</f>
        <v>AAA以下</v>
      </c>
      <c r="P18" s="35">
        <f t="shared" si="3"/>
      </c>
      <c r="Q18" s="21">
        <f t="shared" si="4"/>
      </c>
      <c r="R18" s="27">
        <f t="shared" si="5"/>
      </c>
      <c r="S18" s="3"/>
      <c r="T18" s="3"/>
      <c r="U18" s="3"/>
      <c r="V18" s="3"/>
    </row>
    <row r="19" spans="1:22" ht="14.25">
      <c r="A19" s="1"/>
      <c r="B19" s="16"/>
      <c r="C19" s="24"/>
      <c r="D19" s="1"/>
      <c r="E19" s="1"/>
      <c r="F19" s="1"/>
      <c r="G19" s="2"/>
      <c r="H19" s="1">
        <f>VALUE(IF($G19="",0,[1]!REEXE($G19,"\d{1,3}",1)))</f>
        <v>0</v>
      </c>
      <c r="I19" s="1">
        <f>VALUE(IF($G19="",0,[1]!REEXE($G19,"\d{1,3}",2)))</f>
        <v>0</v>
      </c>
      <c r="J19" s="1">
        <f>VALUE(IF($G19="",0,[1]!REEXE($G19,"\d{1,3}",3)))</f>
        <v>0</v>
      </c>
      <c r="K19" s="11">
        <f t="shared" si="0"/>
        <v>0</v>
      </c>
      <c r="L19" s="11">
        <f t="shared" si="1"/>
        <v>0</v>
      </c>
      <c r="M19" s="2" t="str">
        <f>HLOOKUP(L19,'判定'!$C$1:$V$2,2)</f>
        <v>D</v>
      </c>
      <c r="N19" s="23">
        <f ca="1" t="shared" si="2"/>
        <v>0</v>
      </c>
      <c r="O19" s="26" t="str">
        <f>HLOOKUP(N19,'判定'!$C$3:$V$4,2)</f>
        <v>AAA以下</v>
      </c>
      <c r="P19" s="35">
        <f t="shared" si="3"/>
      </c>
      <c r="Q19" s="21">
        <f t="shared" si="4"/>
      </c>
      <c r="R19" s="27">
        <f t="shared" si="5"/>
      </c>
      <c r="S19" s="3"/>
      <c r="T19" s="3"/>
      <c r="U19" s="3"/>
      <c r="V19" s="3"/>
    </row>
    <row r="20" spans="1:22" ht="14.25">
      <c r="A20" s="1"/>
      <c r="B20" s="16"/>
      <c r="C20" s="24"/>
      <c r="D20" s="1"/>
      <c r="E20" s="1"/>
      <c r="F20" s="1"/>
      <c r="G20" s="2"/>
      <c r="H20" s="1">
        <f>VALUE(IF($G20="",0,[1]!REEXE($G20,"\d{1,3}",1)))</f>
        <v>0</v>
      </c>
      <c r="I20" s="1">
        <f>VALUE(IF($G20="",0,[1]!REEXE($G20,"\d{1,3}",2)))</f>
        <v>0</v>
      </c>
      <c r="J20" s="1">
        <f>VALUE(IF($G20="",0,[1]!REEXE($G20,"\d{1,3}",3)))</f>
        <v>0</v>
      </c>
      <c r="K20" s="11">
        <f t="shared" si="0"/>
        <v>0</v>
      </c>
      <c r="L20" s="11">
        <f t="shared" si="1"/>
        <v>0</v>
      </c>
      <c r="M20" s="2" t="str">
        <f>HLOOKUP(L20,'判定'!$C$1:$V$2,2)</f>
        <v>D</v>
      </c>
      <c r="N20" s="23">
        <f ca="1" t="shared" si="2"/>
        <v>0</v>
      </c>
      <c r="O20" s="26" t="str">
        <f>HLOOKUP(N20,'判定'!$C$3:$V$4,2)</f>
        <v>AAA以下</v>
      </c>
      <c r="P20" s="35">
        <f t="shared" si="3"/>
      </c>
      <c r="Q20" s="21">
        <f t="shared" si="4"/>
      </c>
      <c r="R20" s="27">
        <f t="shared" si="5"/>
      </c>
      <c r="S20" s="3"/>
      <c r="T20" s="3"/>
      <c r="U20" s="3"/>
      <c r="V20" s="3"/>
    </row>
    <row r="21" spans="1:22" ht="14.25">
      <c r="A21" s="1"/>
      <c r="B21" s="16"/>
      <c r="C21" s="24"/>
      <c r="D21" s="1"/>
      <c r="E21" s="1"/>
      <c r="F21" s="1"/>
      <c r="G21" s="2"/>
      <c r="H21" s="1">
        <f>VALUE(IF($G21="",0,[1]!REEXE($G21,"\d{1,3}",1)))</f>
        <v>0</v>
      </c>
      <c r="I21" s="1">
        <f>VALUE(IF($G21="",0,[1]!REEXE($G21,"\d{1,3}",2)))</f>
        <v>0</v>
      </c>
      <c r="J21" s="1">
        <f>VALUE(IF($G21="",0,[1]!REEXE($G21,"\d{1,3}",3)))</f>
        <v>0</v>
      </c>
      <c r="K21" s="11">
        <f t="shared" si="0"/>
        <v>0</v>
      </c>
      <c r="L21" s="11">
        <f t="shared" si="1"/>
        <v>0</v>
      </c>
      <c r="M21" s="2" t="str">
        <f>HLOOKUP(L21,'判定'!$C$1:$V$2,2)</f>
        <v>D</v>
      </c>
      <c r="N21" s="23">
        <f ca="1" t="shared" si="2"/>
        <v>0</v>
      </c>
      <c r="O21" s="26" t="str">
        <f>HLOOKUP(N21,'判定'!$C$3:$V$4,2)</f>
        <v>AAA以下</v>
      </c>
      <c r="P21" s="35">
        <f t="shared" si="3"/>
      </c>
      <c r="Q21" s="21">
        <f t="shared" si="4"/>
      </c>
      <c r="R21" s="27">
        <f t="shared" si="5"/>
      </c>
      <c r="S21" s="3"/>
      <c r="T21" s="3"/>
      <c r="U21" s="3"/>
      <c r="V21" s="3"/>
    </row>
    <row r="22" spans="1:22" ht="14.25">
      <c r="A22" s="1"/>
      <c r="B22" s="16"/>
      <c r="C22" s="24"/>
      <c r="D22" s="1"/>
      <c r="E22" s="1"/>
      <c r="F22" s="1"/>
      <c r="G22" s="2"/>
      <c r="H22" s="1">
        <f>VALUE(IF($G22="",0,[1]!REEXE($G22,"\d{1,3}",1)))</f>
        <v>0</v>
      </c>
      <c r="I22" s="1">
        <f>VALUE(IF($G22="",0,[1]!REEXE($G22,"\d{1,3}",2)))</f>
        <v>0</v>
      </c>
      <c r="J22" s="1">
        <f>VALUE(IF($G22="",0,[1]!REEXE($G22,"\d{1,3}",3)))</f>
        <v>0</v>
      </c>
      <c r="K22" s="11">
        <f t="shared" si="0"/>
        <v>0</v>
      </c>
      <c r="L22" s="11">
        <f t="shared" si="1"/>
        <v>0</v>
      </c>
      <c r="M22" s="2" t="str">
        <f>HLOOKUP(L22,'判定'!$C$1:$V$2,2)</f>
        <v>D</v>
      </c>
      <c r="N22" s="23">
        <f ca="1" t="shared" si="2"/>
        <v>0</v>
      </c>
      <c r="O22" s="26" t="str">
        <f>HLOOKUP(N22,'判定'!$C$3:$V$4,2)</f>
        <v>AAA以下</v>
      </c>
      <c r="P22" s="35">
        <f t="shared" si="3"/>
      </c>
      <c r="Q22" s="21">
        <f t="shared" si="4"/>
      </c>
      <c r="R22" s="27">
        <f t="shared" si="5"/>
      </c>
      <c r="S22" s="3"/>
      <c r="T22" s="3"/>
      <c r="U22" s="3"/>
      <c r="V22" s="3"/>
    </row>
    <row r="23" spans="1:22" ht="14.25">
      <c r="A23" s="1"/>
      <c r="B23" s="16"/>
      <c r="C23" s="24"/>
      <c r="D23" s="1"/>
      <c r="E23" s="1"/>
      <c r="F23" s="1"/>
      <c r="G23" s="2"/>
      <c r="H23" s="1">
        <f>VALUE(IF($G23="",0,[1]!REEXE($G23,"\d{1,3}",1)))</f>
        <v>0</v>
      </c>
      <c r="I23" s="1">
        <f>VALUE(IF($G23="",0,[1]!REEXE($G23,"\d{1,3}",2)))</f>
        <v>0</v>
      </c>
      <c r="J23" s="1">
        <f>VALUE(IF($G23="",0,[1]!REEXE($G23,"\d{1,3}",3)))</f>
        <v>0</v>
      </c>
      <c r="K23" s="11">
        <f t="shared" si="0"/>
        <v>0</v>
      </c>
      <c r="L23" s="11">
        <f t="shared" si="1"/>
        <v>0</v>
      </c>
      <c r="M23" s="2" t="str">
        <f>HLOOKUP(L23,'判定'!$C$1:$V$2,2)</f>
        <v>D</v>
      </c>
      <c r="N23" s="23">
        <f ca="1" t="shared" si="2"/>
        <v>0</v>
      </c>
      <c r="O23" s="26" t="str">
        <f>HLOOKUP(N23,'判定'!$C$3:$V$4,2)</f>
        <v>AAA以下</v>
      </c>
      <c r="P23" s="35">
        <f t="shared" si="3"/>
      </c>
      <c r="Q23" s="21">
        <f t="shared" si="4"/>
      </c>
      <c r="R23" s="27">
        <f t="shared" si="5"/>
      </c>
      <c r="S23" s="3"/>
      <c r="T23" s="3"/>
      <c r="U23" s="3"/>
      <c r="V23" s="3"/>
    </row>
    <row r="24" spans="1:22" ht="14.25">
      <c r="A24" s="15"/>
      <c r="B24" s="16"/>
      <c r="C24" s="24"/>
      <c r="D24" s="1"/>
      <c r="E24" s="1"/>
      <c r="F24" s="1"/>
      <c r="G24" s="2"/>
      <c r="H24" s="1">
        <f>VALUE(IF($G24="",0,[1]!REEXE($G24,"\d{1,3}",1)))</f>
        <v>0</v>
      </c>
      <c r="I24" s="1">
        <f>VALUE(IF($G24="",0,[1]!REEXE($G24,"\d{1,3}",2)))</f>
        <v>0</v>
      </c>
      <c r="J24" s="1">
        <f>VALUE(IF($G24="",0,[1]!REEXE($G24,"\d{1,3}",3)))</f>
        <v>0</v>
      </c>
      <c r="K24" s="11">
        <f t="shared" si="0"/>
        <v>0</v>
      </c>
      <c r="L24" s="11">
        <f t="shared" si="1"/>
        <v>0</v>
      </c>
      <c r="M24" s="2" t="str">
        <f>HLOOKUP(L24,'判定'!$C$1:$V$2,2)</f>
        <v>D</v>
      </c>
      <c r="N24" s="23">
        <f ca="1" t="shared" si="2"/>
        <v>0</v>
      </c>
      <c r="O24" s="26" t="str">
        <f>HLOOKUP(N24,'判定'!$C$3:$V$4,2)</f>
        <v>AAA以下</v>
      </c>
      <c r="P24" s="35">
        <f t="shared" si="3"/>
      </c>
      <c r="Q24" s="21">
        <f t="shared" si="4"/>
      </c>
      <c r="R24" s="27">
        <f t="shared" si="5"/>
      </c>
      <c r="S24" s="3"/>
      <c r="T24" s="3"/>
      <c r="U24" s="3"/>
      <c r="V24" s="3"/>
    </row>
    <row r="25" spans="1:22" ht="14.25">
      <c r="A25" s="1"/>
      <c r="B25" s="16"/>
      <c r="C25" s="24"/>
      <c r="D25" s="1"/>
      <c r="E25" s="1"/>
      <c r="F25" s="1"/>
      <c r="G25" s="2"/>
      <c r="H25" s="1">
        <f>VALUE(IF($G25="",0,[1]!REEXE($G25,"\d{1,3}",1)))</f>
        <v>0</v>
      </c>
      <c r="I25" s="1">
        <f>VALUE(IF($G25="",0,[1]!REEXE($G25,"\d{1,3}",2)))</f>
        <v>0</v>
      </c>
      <c r="J25" s="1">
        <f>VALUE(IF($G25="",0,[1]!REEXE($G25,"\d{1,3}",3)))</f>
        <v>0</v>
      </c>
      <c r="K25" s="11">
        <f t="shared" si="0"/>
        <v>0</v>
      </c>
      <c r="L25" s="11">
        <f t="shared" si="1"/>
        <v>0</v>
      </c>
      <c r="M25" s="2" t="str">
        <f>HLOOKUP(L25,'判定'!$C$1:$V$2,2)</f>
        <v>D</v>
      </c>
      <c r="N25" s="23">
        <f ca="1" t="shared" si="2"/>
        <v>0</v>
      </c>
      <c r="O25" s="26" t="str">
        <f>HLOOKUP(N25,'判定'!$C$3:$V$4,2)</f>
        <v>AAA以下</v>
      </c>
      <c r="P25" s="35">
        <f t="shared" si="3"/>
      </c>
      <c r="Q25" s="21">
        <f t="shared" si="4"/>
      </c>
      <c r="R25" s="27">
        <f t="shared" si="5"/>
      </c>
      <c r="S25" s="3"/>
      <c r="T25" s="3"/>
      <c r="U25" s="3"/>
      <c r="V25" s="3"/>
    </row>
    <row r="26" spans="1:22" ht="14.25">
      <c r="A26" s="1"/>
      <c r="B26" s="16"/>
      <c r="C26" s="24"/>
      <c r="D26" s="1"/>
      <c r="E26" s="1"/>
      <c r="F26" s="1"/>
      <c r="G26" s="2"/>
      <c r="H26" s="1">
        <f>VALUE(IF($G26="",0,[1]!REEXE($G26,"\d{1,3}",1)))</f>
        <v>0</v>
      </c>
      <c r="I26" s="1">
        <f>VALUE(IF($G26="",0,[1]!REEXE($G26,"\d{1,3}",2)))</f>
        <v>0</v>
      </c>
      <c r="J26" s="1">
        <f>VALUE(IF($G26="",0,[1]!REEXE($G26,"\d{1,3}",3)))</f>
        <v>0</v>
      </c>
      <c r="K26" s="11">
        <f t="shared" si="0"/>
        <v>0</v>
      </c>
      <c r="L26" s="11">
        <f t="shared" si="1"/>
        <v>0</v>
      </c>
      <c r="M26" s="2" t="str">
        <f>HLOOKUP(L26,'判定'!$C$1:$V$2,2)</f>
        <v>D</v>
      </c>
      <c r="N26" s="23">
        <f ca="1" t="shared" si="2"/>
        <v>0</v>
      </c>
      <c r="O26" s="26" t="str">
        <f>HLOOKUP(N26,'判定'!$C$3:$V$4,2)</f>
        <v>AAA以下</v>
      </c>
      <c r="P26" s="35">
        <f t="shared" si="3"/>
      </c>
      <c r="Q26" s="21">
        <f t="shared" si="4"/>
      </c>
      <c r="R26" s="27">
        <f t="shared" si="5"/>
      </c>
      <c r="S26" s="3"/>
      <c r="T26" s="3"/>
      <c r="U26" s="3"/>
      <c r="V26" s="3"/>
    </row>
    <row r="27" spans="1:22" ht="14.25">
      <c r="A27" s="1"/>
      <c r="B27" s="16"/>
      <c r="C27" s="24"/>
      <c r="D27" s="1"/>
      <c r="E27" s="1"/>
      <c r="F27" s="1"/>
      <c r="G27" s="2"/>
      <c r="H27" s="1">
        <f>VALUE(IF($G27="",0,[1]!REEXE($G27,"\d{1,3}",1)))</f>
        <v>0</v>
      </c>
      <c r="I27" s="1">
        <f>VALUE(IF($G27="",0,[1]!REEXE($G27,"\d{1,3}",2)))</f>
        <v>0</v>
      </c>
      <c r="J27" s="1">
        <f>VALUE(IF($G27="",0,[1]!REEXE($G27,"\d{1,3}",3)))</f>
        <v>0</v>
      </c>
      <c r="K27" s="11">
        <f t="shared" si="0"/>
        <v>0</v>
      </c>
      <c r="L27" s="11">
        <f t="shared" si="1"/>
        <v>0</v>
      </c>
      <c r="M27" s="2" t="str">
        <f>HLOOKUP(L27,'判定'!$C$1:$V$2,2)</f>
        <v>D</v>
      </c>
      <c r="N27" s="23">
        <f ca="1" t="shared" si="2"/>
        <v>0</v>
      </c>
      <c r="O27" s="26" t="str">
        <f>HLOOKUP(N27,'判定'!$C$3:$V$4,2)</f>
        <v>AAA以下</v>
      </c>
      <c r="P27" s="35">
        <f t="shared" si="3"/>
      </c>
      <c r="Q27" s="21">
        <f t="shared" si="4"/>
      </c>
      <c r="R27" s="27">
        <f t="shared" si="5"/>
      </c>
      <c r="S27" s="3"/>
      <c r="T27" s="3"/>
      <c r="U27" s="3"/>
      <c r="V27" s="3"/>
    </row>
    <row r="28" spans="1:22" ht="14.25">
      <c r="A28" s="1"/>
      <c r="B28" s="16"/>
      <c r="C28" s="24"/>
      <c r="D28" s="1"/>
      <c r="E28" s="1"/>
      <c r="F28" s="1"/>
      <c r="G28" s="2"/>
      <c r="H28" s="1">
        <f>VALUE(IF($G28="",0,[1]!REEXE($G28,"\d{1,3}",1)))</f>
        <v>0</v>
      </c>
      <c r="I28" s="1">
        <f>VALUE(IF($G28="",0,[1]!REEXE($G28,"\d{1,3}",2)))</f>
        <v>0</v>
      </c>
      <c r="J28" s="1">
        <f>VALUE(IF($G28="",0,[1]!REEXE($G28,"\d{1,3}",3)))</f>
        <v>0</v>
      </c>
      <c r="K28" s="11">
        <f t="shared" si="0"/>
        <v>0</v>
      </c>
      <c r="L28" s="11">
        <f t="shared" si="1"/>
        <v>0</v>
      </c>
      <c r="M28" s="2" t="str">
        <f>HLOOKUP(L28,'判定'!$C$1:$V$2,2)</f>
        <v>D</v>
      </c>
      <c r="N28" s="23">
        <f ca="1" t="shared" si="2"/>
        <v>0</v>
      </c>
      <c r="O28" s="26" t="str">
        <f>HLOOKUP(N28,'判定'!$C$3:$V$4,2)</f>
        <v>AAA以下</v>
      </c>
      <c r="P28" s="35">
        <f t="shared" si="3"/>
      </c>
      <c r="Q28" s="21">
        <f t="shared" si="4"/>
      </c>
      <c r="R28" s="27">
        <f t="shared" si="5"/>
      </c>
      <c r="S28" s="3"/>
      <c r="T28" s="3"/>
      <c r="U28" s="3"/>
      <c r="V28" s="3"/>
    </row>
    <row r="29" spans="1:18" ht="14.25">
      <c r="A29" s="1"/>
      <c r="B29" s="16"/>
      <c r="C29" s="24"/>
      <c r="D29" s="1"/>
      <c r="E29" s="1"/>
      <c r="F29" s="1"/>
      <c r="G29" s="2"/>
      <c r="H29" s="1">
        <f>VALUE(IF($G29="",0,[1]!REEXE($G29,"\d{1,3}",1)))</f>
        <v>0</v>
      </c>
      <c r="I29" s="1">
        <f>VALUE(IF($G29="",0,[1]!REEXE($G29,"\d{1,3}",2)))</f>
        <v>0</v>
      </c>
      <c r="J29" s="1">
        <f>VALUE(IF($G29="",0,[1]!REEXE($G29,"\d{1,3}",3)))</f>
        <v>0</v>
      </c>
      <c r="K29" s="11">
        <f t="shared" si="0"/>
        <v>0</v>
      </c>
      <c r="L29" s="11">
        <f t="shared" si="1"/>
        <v>0</v>
      </c>
      <c r="M29" s="2" t="str">
        <f>HLOOKUP(L29,'判定'!$C$1:$V$2,2)</f>
        <v>D</v>
      </c>
      <c r="N29" s="23">
        <f ca="1" t="shared" si="2"/>
        <v>0</v>
      </c>
      <c r="O29" s="26" t="str">
        <f>HLOOKUP(N29,'判定'!$C$3:$V$4,2)</f>
        <v>AAA以下</v>
      </c>
      <c r="P29" s="35">
        <f t="shared" si="3"/>
      </c>
      <c r="Q29" s="21">
        <f t="shared" si="4"/>
      </c>
      <c r="R29" s="27">
        <f t="shared" si="5"/>
      </c>
    </row>
    <row r="30" spans="1:18" ht="14.25">
      <c r="A30" s="1"/>
      <c r="B30" s="16"/>
      <c r="C30" s="24"/>
      <c r="D30" s="1"/>
      <c r="E30" s="1"/>
      <c r="F30" s="1"/>
      <c r="G30" s="2"/>
      <c r="H30" s="1">
        <f>VALUE(IF($G30="",0,[1]!REEXE($G30,"\d{1,3}",1)))</f>
        <v>0</v>
      </c>
      <c r="I30" s="1">
        <f>VALUE(IF($G30="",0,[1]!REEXE($G30,"\d{1,3}",2)))</f>
        <v>0</v>
      </c>
      <c r="J30" s="1">
        <f>VALUE(IF($G30="",0,[1]!REEXE($G30,"\d{1,3}",3)))</f>
        <v>0</v>
      </c>
      <c r="K30" s="11">
        <f t="shared" si="0"/>
        <v>0</v>
      </c>
      <c r="L30" s="11">
        <f t="shared" si="1"/>
        <v>0</v>
      </c>
      <c r="M30" s="2" t="str">
        <f>HLOOKUP(L30,'判定'!$C$1:$V$2,2)</f>
        <v>D</v>
      </c>
      <c r="N30" s="23">
        <f ca="1" t="shared" si="2"/>
        <v>0</v>
      </c>
      <c r="O30" s="26" t="str">
        <f>HLOOKUP(N30,'判定'!$C$3:$V$4,2)</f>
        <v>AAA以下</v>
      </c>
      <c r="P30" s="35">
        <f t="shared" si="3"/>
      </c>
      <c r="Q30" s="21">
        <f t="shared" si="4"/>
      </c>
      <c r="R30" s="27">
        <f t="shared" si="5"/>
      </c>
    </row>
    <row r="31" spans="1:18" ht="14.25">
      <c r="A31" s="1"/>
      <c r="B31" s="16"/>
      <c r="C31" s="24"/>
      <c r="D31" s="1"/>
      <c r="E31" s="1"/>
      <c r="F31" s="1"/>
      <c r="G31" s="2"/>
      <c r="H31" s="1">
        <f>VALUE(IF($G31="",0,[1]!REEXE($G31,"\d{1,3}",1)))</f>
        <v>0</v>
      </c>
      <c r="I31" s="1">
        <f>VALUE(IF($G31="",0,[1]!REEXE($G31,"\d{1,3}",2)))</f>
        <v>0</v>
      </c>
      <c r="J31" s="1">
        <f>VALUE(IF($G31="",0,[1]!REEXE($G31,"\d{1,3}",3)))</f>
        <v>0</v>
      </c>
      <c r="K31" s="11">
        <f t="shared" si="0"/>
        <v>0</v>
      </c>
      <c r="L31" s="11">
        <f t="shared" si="1"/>
        <v>0</v>
      </c>
      <c r="M31" s="2" t="str">
        <f>HLOOKUP(L31,'判定'!$C$1:$V$2,2)</f>
        <v>D</v>
      </c>
      <c r="N31" s="23">
        <f ca="1" t="shared" si="2"/>
        <v>0</v>
      </c>
      <c r="O31" s="26" t="str">
        <f>HLOOKUP(N31,'判定'!$C$3:$V$4,2)</f>
        <v>AAA以下</v>
      </c>
      <c r="P31" s="35">
        <f t="shared" si="3"/>
      </c>
      <c r="Q31" s="21">
        <f t="shared" si="4"/>
      </c>
      <c r="R31" s="27">
        <f t="shared" si="5"/>
      </c>
    </row>
    <row r="32" spans="1:18" ht="14.25">
      <c r="A32" s="1"/>
      <c r="B32" s="16"/>
      <c r="C32" s="24"/>
      <c r="D32" s="1"/>
      <c r="E32" s="1"/>
      <c r="F32" s="1"/>
      <c r="G32" s="2"/>
      <c r="H32" s="1">
        <f>VALUE(IF($G32="",0,[1]!REEXE($G32,"\d{1,3}",1)))</f>
        <v>0</v>
      </c>
      <c r="I32" s="1">
        <f>VALUE(IF($G32="",0,[1]!REEXE($G32,"\d{1,3}",2)))</f>
        <v>0</v>
      </c>
      <c r="J32" s="1">
        <f>VALUE(IF($G32="",0,[1]!REEXE($G32,"\d{1,3}",3)))</f>
        <v>0</v>
      </c>
      <c r="K32" s="11">
        <f t="shared" si="0"/>
        <v>0</v>
      </c>
      <c r="L32" s="11">
        <f t="shared" si="1"/>
        <v>0</v>
      </c>
      <c r="M32" s="2" t="str">
        <f>HLOOKUP(L32,'判定'!$C$1:$V$2,2)</f>
        <v>D</v>
      </c>
      <c r="N32" s="23">
        <f ca="1" t="shared" si="2"/>
        <v>0</v>
      </c>
      <c r="O32" s="26" t="str">
        <f>HLOOKUP(N32,'判定'!$C$3:$V$4,2)</f>
        <v>AAA以下</v>
      </c>
      <c r="P32" s="35">
        <f t="shared" si="3"/>
      </c>
      <c r="Q32" s="21">
        <f t="shared" si="4"/>
      </c>
      <c r="R32" s="27">
        <f t="shared" si="5"/>
      </c>
    </row>
    <row r="33" spans="1:18" ht="14.25">
      <c r="A33" s="1"/>
      <c r="B33" s="16"/>
      <c r="C33" s="24"/>
      <c r="D33" s="1"/>
      <c r="E33" s="1"/>
      <c r="F33" s="1"/>
      <c r="G33" s="2"/>
      <c r="H33" s="1">
        <f>VALUE(IF($G33="",0,[1]!REEXE($G33,"\d{1,3}",1)))</f>
        <v>0</v>
      </c>
      <c r="I33" s="1">
        <f>VALUE(IF($G33="",0,[1]!REEXE($G33,"\d{1,3}",2)))</f>
        <v>0</v>
      </c>
      <c r="J33" s="1">
        <f>VALUE(IF($G33="",0,[1]!REEXE($G33,"\d{1,3}",3)))</f>
        <v>0</v>
      </c>
      <c r="K33" s="11">
        <f t="shared" si="0"/>
        <v>0</v>
      </c>
      <c r="L33" s="11">
        <f t="shared" si="1"/>
        <v>0</v>
      </c>
      <c r="M33" s="2" t="str">
        <f>HLOOKUP(L33,'判定'!$C$1:$V$2,2)</f>
        <v>D</v>
      </c>
      <c r="N33" s="23">
        <f ca="1" t="shared" si="2"/>
        <v>0</v>
      </c>
      <c r="O33" s="26" t="str">
        <f>HLOOKUP(N33,'判定'!$C$3:$V$4,2)</f>
        <v>AAA以下</v>
      </c>
      <c r="P33" s="35">
        <f t="shared" si="3"/>
      </c>
      <c r="Q33" s="21">
        <f t="shared" si="4"/>
      </c>
      <c r="R33" s="27">
        <f t="shared" si="5"/>
      </c>
    </row>
    <row r="34" spans="1:18" ht="14.25">
      <c r="A34" s="1"/>
      <c r="B34" s="16"/>
      <c r="C34" s="24"/>
      <c r="D34" s="1"/>
      <c r="E34" s="1"/>
      <c r="F34" s="1"/>
      <c r="G34" s="2"/>
      <c r="H34" s="1">
        <f>VALUE(IF($G34="",0,[1]!REEXE($G34,"\d{1,3}",1)))</f>
        <v>0</v>
      </c>
      <c r="I34" s="1">
        <f>VALUE(IF($G34="",0,[1]!REEXE($G34,"\d{1,3}",2)))</f>
        <v>0</v>
      </c>
      <c r="J34" s="1">
        <f>VALUE(IF($G34="",0,[1]!REEXE($G34,"\d{1,3}",3)))</f>
        <v>0</v>
      </c>
      <c r="K34" s="11">
        <f t="shared" si="0"/>
        <v>0</v>
      </c>
      <c r="L34" s="11">
        <f t="shared" si="1"/>
        <v>0</v>
      </c>
      <c r="M34" s="2" t="str">
        <f>HLOOKUP(L34,'判定'!$C$1:$V$2,2)</f>
        <v>D</v>
      </c>
      <c r="N34" s="23">
        <f ca="1" t="shared" si="2"/>
        <v>0</v>
      </c>
      <c r="O34" s="26" t="str">
        <f>HLOOKUP(N34,'判定'!$C$3:$V$4,2)</f>
        <v>AAA以下</v>
      </c>
      <c r="P34" s="35">
        <f t="shared" si="3"/>
      </c>
      <c r="Q34" s="21">
        <f t="shared" si="4"/>
      </c>
      <c r="R34" s="27">
        <f t="shared" si="5"/>
      </c>
    </row>
    <row r="35" spans="1:18" ht="14.25">
      <c r="A35" s="1"/>
      <c r="B35" s="16"/>
      <c r="C35" s="24"/>
      <c r="D35" s="1"/>
      <c r="E35" s="1"/>
      <c r="F35" s="1"/>
      <c r="G35" s="2"/>
      <c r="H35" s="1">
        <f>VALUE(IF($G35="",0,[1]!REEXE($G35,"\d{1,3}",1)))</f>
        <v>0</v>
      </c>
      <c r="I35" s="1">
        <f>VALUE(IF($G35="",0,[1]!REEXE($G35,"\d{1,3}",2)))</f>
        <v>0</v>
      </c>
      <c r="J35" s="1">
        <f>VALUE(IF($G35="",0,[1]!REEXE($G35,"\d{1,3}",3)))</f>
        <v>0</v>
      </c>
      <c r="K35" s="11">
        <f t="shared" si="0"/>
        <v>0</v>
      </c>
      <c r="L35" s="11">
        <f t="shared" si="1"/>
        <v>0</v>
      </c>
      <c r="M35" s="2" t="str">
        <f>HLOOKUP(L35,'判定'!$C$1:$V$2,2)</f>
        <v>D</v>
      </c>
      <c r="N35" s="23">
        <f ca="1" t="shared" si="2"/>
        <v>0</v>
      </c>
      <c r="O35" s="26" t="str">
        <f>HLOOKUP(N35,'判定'!$C$3:$V$4,2)</f>
        <v>AAA以下</v>
      </c>
      <c r="P35" s="35">
        <f t="shared" si="3"/>
      </c>
      <c r="Q35" s="21">
        <f t="shared" si="4"/>
      </c>
      <c r="R35" s="27">
        <f t="shared" si="5"/>
      </c>
    </row>
    <row r="36" spans="1:18" ht="14.25">
      <c r="A36" s="1"/>
      <c r="B36" s="16"/>
      <c r="C36" s="24"/>
      <c r="D36" s="1"/>
      <c r="E36" s="1"/>
      <c r="F36" s="1"/>
      <c r="G36" s="2"/>
      <c r="H36" s="1">
        <f>VALUE(IF($G36="",0,[1]!REEXE($G36,"\d{1,3}",1)))</f>
        <v>0</v>
      </c>
      <c r="I36" s="1">
        <f>VALUE(IF($G36="",0,[1]!REEXE($G36,"\d{1,3}",2)))</f>
        <v>0</v>
      </c>
      <c r="J36" s="1">
        <f>VALUE(IF($G36="",0,[1]!REEXE($G36,"\d{1,3}",3)))</f>
        <v>0</v>
      </c>
      <c r="K36" s="11">
        <f t="shared" si="0"/>
        <v>0</v>
      </c>
      <c r="L36" s="11">
        <f t="shared" si="1"/>
        <v>0</v>
      </c>
      <c r="M36" s="2" t="str">
        <f>HLOOKUP(L36,'判定'!$C$1:$V$2,2)</f>
        <v>D</v>
      </c>
      <c r="N36" s="23">
        <f ca="1" t="shared" si="2"/>
        <v>0</v>
      </c>
      <c r="O36" s="26" t="str">
        <f>HLOOKUP(N36,'判定'!$C$3:$V$4,2)</f>
        <v>AAA以下</v>
      </c>
      <c r="P36" s="35">
        <f t="shared" si="3"/>
      </c>
      <c r="Q36" s="21">
        <f t="shared" si="4"/>
      </c>
      <c r="R36" s="27">
        <f t="shared" si="5"/>
      </c>
    </row>
    <row r="37" spans="1:18" ht="14.25">
      <c r="A37" s="1"/>
      <c r="B37" s="16"/>
      <c r="C37" s="24"/>
      <c r="D37" s="1"/>
      <c r="E37" s="1"/>
      <c r="F37" s="1"/>
      <c r="G37" s="2"/>
      <c r="H37" s="1">
        <f>VALUE(IF($G37="",0,[1]!REEXE($G37,"\d{1,3}",1)))</f>
        <v>0</v>
      </c>
      <c r="I37" s="1">
        <f>VALUE(IF($G37="",0,[1]!REEXE($G37,"\d{1,3}",2)))</f>
        <v>0</v>
      </c>
      <c r="J37" s="1">
        <f>VALUE(IF($G37="",0,[1]!REEXE($G37,"\d{1,3}",3)))</f>
        <v>0</v>
      </c>
      <c r="K37" s="11">
        <f t="shared" si="0"/>
        <v>0</v>
      </c>
      <c r="L37" s="11">
        <f t="shared" si="1"/>
        <v>0</v>
      </c>
      <c r="M37" s="2" t="str">
        <f>HLOOKUP(L37,'判定'!$C$1:$V$2,2)</f>
        <v>D</v>
      </c>
      <c r="N37" s="23">
        <f ca="1" t="shared" si="2"/>
        <v>0</v>
      </c>
      <c r="O37" s="26" t="str">
        <f>HLOOKUP(N37,'判定'!$C$3:$V$4,2)</f>
        <v>AAA以下</v>
      </c>
      <c r="P37" s="35">
        <f t="shared" si="3"/>
      </c>
      <c r="Q37" s="21">
        <f t="shared" si="4"/>
      </c>
      <c r="R37" s="27">
        <f t="shared" si="5"/>
      </c>
    </row>
    <row r="38" spans="1:18" ht="14.25">
      <c r="A38" s="1"/>
      <c r="B38" s="16"/>
      <c r="C38" s="24"/>
      <c r="D38" s="1"/>
      <c r="E38" s="1"/>
      <c r="F38" s="1"/>
      <c r="G38" s="2"/>
      <c r="H38" s="1">
        <f>VALUE(IF($G38="",0,[1]!REEXE($G38,"\d{1,3}",1)))</f>
        <v>0</v>
      </c>
      <c r="I38" s="1">
        <f>VALUE(IF($G38="",0,[1]!REEXE($G38,"\d{1,3}",2)))</f>
        <v>0</v>
      </c>
      <c r="J38" s="1">
        <f>VALUE(IF($G38="",0,[1]!REEXE($G38,"\d{1,3}",3)))</f>
        <v>0</v>
      </c>
      <c r="K38" s="11">
        <f t="shared" si="0"/>
        <v>0</v>
      </c>
      <c r="L38" s="11">
        <f t="shared" si="1"/>
        <v>0</v>
      </c>
      <c r="M38" s="2" t="str">
        <f>HLOOKUP(L38,'判定'!$C$1:$V$2,2)</f>
        <v>D</v>
      </c>
      <c r="N38" s="23">
        <f ca="1" t="shared" si="2"/>
        <v>0</v>
      </c>
      <c r="O38" s="26" t="str">
        <f>HLOOKUP(N38,'判定'!$C$3:$V$4,2)</f>
        <v>AAA以下</v>
      </c>
      <c r="P38" s="35">
        <f t="shared" si="3"/>
      </c>
      <c r="Q38" s="21">
        <f t="shared" si="4"/>
      </c>
      <c r="R38" s="27">
        <f t="shared" si="5"/>
      </c>
    </row>
    <row r="39" spans="1:18" ht="14.25">
      <c r="A39" s="1"/>
      <c r="B39" s="16"/>
      <c r="C39" s="24"/>
      <c r="D39" s="1"/>
      <c r="E39" s="1"/>
      <c r="F39" s="1"/>
      <c r="G39" s="2"/>
      <c r="H39" s="1">
        <f>VALUE(IF($G39="",0,[1]!REEXE($G39,"\d{1,3}",1)))</f>
        <v>0</v>
      </c>
      <c r="I39" s="1">
        <f>VALUE(IF($G39="",0,[1]!REEXE($G39,"\d{1,3}",2)))</f>
        <v>0</v>
      </c>
      <c r="J39" s="1">
        <f>VALUE(IF($G39="",0,[1]!REEXE($G39,"\d{1,3}",3)))</f>
        <v>0</v>
      </c>
      <c r="K39" s="11">
        <f t="shared" si="0"/>
        <v>0</v>
      </c>
      <c r="L39" s="11">
        <f t="shared" si="1"/>
        <v>0</v>
      </c>
      <c r="M39" s="2" t="str">
        <f>HLOOKUP(L39,'判定'!$C$1:$V$2,2)</f>
        <v>D</v>
      </c>
      <c r="N39" s="23">
        <f ca="1" t="shared" si="2"/>
        <v>0</v>
      </c>
      <c r="O39" s="26" t="str">
        <f>HLOOKUP(N39,'判定'!$C$3:$V$4,2)</f>
        <v>AAA以下</v>
      </c>
      <c r="P39" s="35">
        <f t="shared" si="3"/>
      </c>
      <c r="Q39" s="21">
        <f t="shared" si="4"/>
      </c>
      <c r="R39" s="27">
        <f t="shared" si="5"/>
      </c>
    </row>
    <row r="40" spans="1:18" ht="14.25">
      <c r="A40" s="1"/>
      <c r="B40" s="16"/>
      <c r="C40" s="24"/>
      <c r="D40" s="1"/>
      <c r="E40" s="1"/>
      <c r="F40" s="1"/>
      <c r="G40" s="2"/>
      <c r="H40" s="1">
        <f>VALUE(IF($G40="",0,[1]!REEXE($G40,"\d{1,3}",1)))</f>
        <v>0</v>
      </c>
      <c r="I40" s="1">
        <f>VALUE(IF($G40="",0,[1]!REEXE($G40,"\d{1,3}",2)))</f>
        <v>0</v>
      </c>
      <c r="J40" s="1">
        <f>VALUE(IF($G40="",0,[1]!REEXE($G40,"\d{1,3}",3)))</f>
        <v>0</v>
      </c>
      <c r="K40" s="11">
        <f t="shared" si="0"/>
        <v>0</v>
      </c>
      <c r="L40" s="11">
        <f t="shared" si="1"/>
        <v>0</v>
      </c>
      <c r="M40" s="2" t="str">
        <f>HLOOKUP(L40,'判定'!$C$1:$V$2,2)</f>
        <v>D</v>
      </c>
      <c r="N40" s="23">
        <f ca="1" t="shared" si="2"/>
        <v>0</v>
      </c>
      <c r="O40" s="26" t="str">
        <f>HLOOKUP(N40,'判定'!$C$3:$V$4,2)</f>
        <v>AAA以下</v>
      </c>
      <c r="P40" s="35">
        <f t="shared" si="3"/>
      </c>
      <c r="Q40" s="21">
        <f t="shared" si="4"/>
      </c>
      <c r="R40" s="27">
        <f t="shared" si="5"/>
      </c>
    </row>
    <row r="41" spans="1:18" ht="14.25">
      <c r="A41" s="1"/>
      <c r="B41" s="16"/>
      <c r="C41" s="24"/>
      <c r="D41" s="1"/>
      <c r="E41" s="1"/>
      <c r="F41" s="1"/>
      <c r="G41" s="2"/>
      <c r="H41" s="1">
        <f>VALUE(IF($G41="",0,[1]!REEXE($G41,"\d{1,3}",1)))</f>
        <v>0</v>
      </c>
      <c r="I41" s="1">
        <f>VALUE(IF($G41="",0,[1]!REEXE($G41,"\d{1,3}",2)))</f>
        <v>0</v>
      </c>
      <c r="J41" s="1">
        <f>VALUE(IF($G41="",0,[1]!REEXE($G41,"\d{1,3}",3)))</f>
        <v>0</v>
      </c>
      <c r="K41" s="11">
        <f t="shared" si="0"/>
        <v>0</v>
      </c>
      <c r="L41" s="11">
        <f t="shared" si="1"/>
        <v>0</v>
      </c>
      <c r="M41" s="2" t="str">
        <f>HLOOKUP(L41,'判定'!$C$1:$V$2,2)</f>
        <v>D</v>
      </c>
      <c r="N41" s="23">
        <f ca="1" t="shared" si="2"/>
        <v>0</v>
      </c>
      <c r="O41" s="26" t="str">
        <f>HLOOKUP(N41,'判定'!$C$3:$V$4,2)</f>
        <v>AAA以下</v>
      </c>
      <c r="P41" s="35">
        <f t="shared" si="3"/>
      </c>
      <c r="Q41" s="21">
        <f t="shared" si="4"/>
      </c>
      <c r="R41" s="27">
        <f t="shared" si="5"/>
      </c>
    </row>
    <row r="42" spans="1:18" ht="14.25">
      <c r="A42" s="1"/>
      <c r="B42" s="16"/>
      <c r="C42" s="24"/>
      <c r="D42" s="1"/>
      <c r="E42" s="1"/>
      <c r="F42" s="1"/>
      <c r="G42" s="2"/>
      <c r="H42" s="1">
        <f>VALUE(IF($G42="",0,[1]!REEXE($G42,"\d{1,3}",1)))</f>
        <v>0</v>
      </c>
      <c r="I42" s="1">
        <f>VALUE(IF($G42="",0,[1]!REEXE($G42,"\d{1,3}",2)))</f>
        <v>0</v>
      </c>
      <c r="J42" s="1">
        <f>VALUE(IF($G42="",0,[1]!REEXE($G42,"\d{1,3}",3)))</f>
        <v>0</v>
      </c>
      <c r="K42" s="11">
        <f t="shared" si="0"/>
        <v>0</v>
      </c>
      <c r="L42" s="11">
        <f t="shared" si="1"/>
        <v>0</v>
      </c>
      <c r="M42" s="2" t="str">
        <f>HLOOKUP(L42,'判定'!$C$1:$V$2,2)</f>
        <v>D</v>
      </c>
      <c r="N42" s="23">
        <f ca="1" t="shared" si="2"/>
        <v>0</v>
      </c>
      <c r="O42" s="26" t="str">
        <f>HLOOKUP(N42,'判定'!$C$3:$V$4,2)</f>
        <v>AAA以下</v>
      </c>
      <c r="P42" s="35">
        <f t="shared" si="3"/>
      </c>
      <c r="Q42" s="21">
        <f t="shared" si="4"/>
      </c>
      <c r="R42" s="27">
        <f t="shared" si="5"/>
      </c>
    </row>
    <row r="43" spans="1:18" ht="14.25">
      <c r="A43" s="1"/>
      <c r="B43" s="16"/>
      <c r="C43" s="24"/>
      <c r="D43" s="1"/>
      <c r="E43" s="1"/>
      <c r="F43" s="1"/>
      <c r="G43" s="2"/>
      <c r="H43" s="1">
        <f>VALUE(IF($G43="",0,[1]!REEXE($G43,"\d{1,3}",1)))</f>
        <v>0</v>
      </c>
      <c r="I43" s="1">
        <f>VALUE(IF($G43="",0,[1]!REEXE($G43,"\d{1,3}",2)))</f>
        <v>0</v>
      </c>
      <c r="J43" s="1">
        <f>VALUE(IF($G43="",0,[1]!REEXE($G43,"\d{1,3}",3)))</f>
        <v>0</v>
      </c>
      <c r="K43" s="11">
        <f t="shared" si="0"/>
        <v>0</v>
      </c>
      <c r="L43" s="11">
        <f t="shared" si="1"/>
        <v>0</v>
      </c>
      <c r="M43" s="2" t="str">
        <f>HLOOKUP(L43,'判定'!$C$1:$V$2,2)</f>
        <v>D</v>
      </c>
      <c r="N43" s="23">
        <f ca="1" t="shared" si="2"/>
        <v>0</v>
      </c>
      <c r="O43" s="26" t="str">
        <f>HLOOKUP(N43,'判定'!$C$3:$V$4,2)</f>
        <v>AAA以下</v>
      </c>
      <c r="P43" s="35">
        <f t="shared" si="3"/>
      </c>
      <c r="Q43" s="21">
        <f t="shared" si="4"/>
      </c>
      <c r="R43" s="27">
        <f t="shared" si="5"/>
      </c>
    </row>
    <row r="44" spans="1:18" ht="14.25">
      <c r="A44" s="1"/>
      <c r="B44" s="16"/>
      <c r="C44" s="24"/>
      <c r="D44" s="1"/>
      <c r="E44" s="1"/>
      <c r="F44" s="1"/>
      <c r="G44" s="2"/>
      <c r="H44" s="1">
        <f>VALUE(IF($G44="",0,[1]!REEXE($G44,"\d{1,3}",1)))</f>
        <v>0</v>
      </c>
      <c r="I44" s="1">
        <f>VALUE(IF($G44="",0,[1]!REEXE($G44,"\d{1,3}",2)))</f>
        <v>0</v>
      </c>
      <c r="J44" s="1">
        <f>VALUE(IF($G44="",0,[1]!REEXE($G44,"\d{1,3}",3)))</f>
        <v>0</v>
      </c>
      <c r="K44" s="11">
        <f t="shared" si="0"/>
        <v>0</v>
      </c>
      <c r="L44" s="11">
        <f t="shared" si="1"/>
        <v>0</v>
      </c>
      <c r="M44" s="2" t="str">
        <f>HLOOKUP(L44,'判定'!$C$1:$V$2,2)</f>
        <v>D</v>
      </c>
      <c r="N44" s="23">
        <f ca="1" t="shared" si="2"/>
        <v>0</v>
      </c>
      <c r="O44" s="26" t="str">
        <f>HLOOKUP(N44,'判定'!$C$3:$V$4,2)</f>
        <v>AAA以下</v>
      </c>
      <c r="P44" s="35">
        <f t="shared" si="3"/>
      </c>
      <c r="Q44" s="21">
        <f t="shared" si="4"/>
      </c>
      <c r="R44" s="27">
        <f t="shared" si="5"/>
      </c>
    </row>
    <row r="45" spans="1:18" ht="14.25">
      <c r="A45" s="1"/>
      <c r="B45" s="16"/>
      <c r="C45" s="24"/>
      <c r="D45" s="1"/>
      <c r="E45" s="1"/>
      <c r="F45" s="1"/>
      <c r="G45" s="2"/>
      <c r="H45" s="1">
        <f>VALUE(IF($G45="",0,[1]!REEXE($G45,"\d{1,3}",1)))</f>
        <v>0</v>
      </c>
      <c r="I45" s="1">
        <f>VALUE(IF($G45="",0,[1]!REEXE($G45,"\d{1,3}",2)))</f>
        <v>0</v>
      </c>
      <c r="J45" s="1">
        <f>VALUE(IF($G45="",0,[1]!REEXE($G45,"\d{1,3}",3)))</f>
        <v>0</v>
      </c>
      <c r="K45" s="11">
        <f t="shared" si="0"/>
        <v>0</v>
      </c>
      <c r="L45" s="11">
        <f t="shared" si="1"/>
        <v>0</v>
      </c>
      <c r="M45" s="2" t="str">
        <f>HLOOKUP(L45,'判定'!$C$1:$V$2,2)</f>
        <v>D</v>
      </c>
      <c r="N45" s="23">
        <f ca="1" t="shared" si="2"/>
        <v>0</v>
      </c>
      <c r="O45" s="26" t="str">
        <f>HLOOKUP(N45,'判定'!$C$3:$V$4,2)</f>
        <v>AAA以下</v>
      </c>
      <c r="P45" s="35">
        <f t="shared" si="3"/>
      </c>
      <c r="Q45" s="21">
        <f t="shared" si="4"/>
      </c>
      <c r="R45" s="27">
        <f t="shared" si="5"/>
      </c>
    </row>
    <row r="46" spans="1:18" ht="14.25">
      <c r="A46" s="1"/>
      <c r="B46" s="16"/>
      <c r="C46" s="24"/>
      <c r="D46" s="1"/>
      <c r="E46" s="1"/>
      <c r="F46" s="1"/>
      <c r="G46" s="2"/>
      <c r="H46" s="1">
        <f>VALUE(IF($G46="",0,[1]!REEXE($G46,"\d{1,3}",1)))</f>
        <v>0</v>
      </c>
      <c r="I46" s="1">
        <f>VALUE(IF($G46="",0,[1]!REEXE($G46,"\d{1,3}",2)))</f>
        <v>0</v>
      </c>
      <c r="J46" s="1">
        <f>VALUE(IF($G46="",0,[1]!REEXE($G46,"\d{1,3}",3)))</f>
        <v>0</v>
      </c>
      <c r="K46" s="11">
        <f t="shared" si="0"/>
        <v>0</v>
      </c>
      <c r="L46" s="11">
        <f t="shared" si="1"/>
        <v>0</v>
      </c>
      <c r="M46" s="2" t="str">
        <f>HLOOKUP(L46,'判定'!$C$1:$V$2,2)</f>
        <v>D</v>
      </c>
      <c r="N46" s="23">
        <f ca="1" t="shared" si="2"/>
        <v>0</v>
      </c>
      <c r="O46" s="26" t="str">
        <f>HLOOKUP(N46,'判定'!$C$3:$V$4,2)</f>
        <v>AAA以下</v>
      </c>
      <c r="P46" s="35">
        <f t="shared" si="3"/>
      </c>
      <c r="Q46" s="21">
        <f t="shared" si="4"/>
      </c>
      <c r="R46" s="27">
        <f t="shared" si="5"/>
      </c>
    </row>
    <row r="47" spans="1:18" ht="14.25">
      <c r="A47" s="1"/>
      <c r="B47" s="16"/>
      <c r="C47" s="24"/>
      <c r="D47" s="1"/>
      <c r="E47" s="1"/>
      <c r="F47" s="1"/>
      <c r="G47" s="2"/>
      <c r="H47" s="1">
        <f>VALUE(IF($G47="",0,[1]!REEXE($G47,"\d{1,3}",1)))</f>
        <v>0</v>
      </c>
      <c r="I47" s="1">
        <f>VALUE(IF($G47="",0,[1]!REEXE($G47,"\d{1,3}",2)))</f>
        <v>0</v>
      </c>
      <c r="J47" s="1">
        <f>VALUE(IF($G47="",0,[1]!REEXE($G47,"\d{1,3}",3)))</f>
        <v>0</v>
      </c>
      <c r="K47" s="11">
        <f t="shared" si="0"/>
        <v>0</v>
      </c>
      <c r="L47" s="11">
        <f t="shared" si="1"/>
        <v>0</v>
      </c>
      <c r="M47" s="2" t="str">
        <f>HLOOKUP(L47,'判定'!$C$1:$V$2,2)</f>
        <v>D</v>
      </c>
      <c r="N47" s="23">
        <f ca="1" t="shared" si="2"/>
        <v>0</v>
      </c>
      <c r="O47" s="26" t="str">
        <f>HLOOKUP(N47,'判定'!$C$3:$V$4,2)</f>
        <v>AAA以下</v>
      </c>
      <c r="P47" s="35">
        <f t="shared" si="3"/>
      </c>
      <c r="Q47" s="21">
        <f t="shared" si="4"/>
      </c>
      <c r="R47" s="27">
        <f t="shared" si="5"/>
      </c>
    </row>
    <row r="48" spans="1:18" ht="14.25">
      <c r="A48" s="1"/>
      <c r="B48" s="16"/>
      <c r="C48" s="24"/>
      <c r="D48" s="1"/>
      <c r="E48" s="1"/>
      <c r="F48" s="1"/>
      <c r="G48" s="2"/>
      <c r="H48" s="1">
        <f>VALUE(IF($G48="",0,[1]!REEXE($G48,"\d{1,3}",1)))</f>
        <v>0</v>
      </c>
      <c r="I48" s="1">
        <f>VALUE(IF($G48="",0,[1]!REEXE($G48,"\d{1,3}",2)))</f>
        <v>0</v>
      </c>
      <c r="J48" s="1">
        <f>VALUE(IF($G48="",0,[1]!REEXE($G48,"\d{1,3}",3)))</f>
        <v>0</v>
      </c>
      <c r="K48" s="11">
        <f t="shared" si="0"/>
        <v>0</v>
      </c>
      <c r="L48" s="11">
        <f t="shared" si="1"/>
        <v>0</v>
      </c>
      <c r="M48" s="2" t="str">
        <f>HLOOKUP(L48,'判定'!$C$1:$V$2,2)</f>
        <v>D</v>
      </c>
      <c r="N48" s="23">
        <f ca="1" t="shared" si="2"/>
        <v>0</v>
      </c>
      <c r="O48" s="26" t="str">
        <f>HLOOKUP(N48,'判定'!$C$3:$V$4,2)</f>
        <v>AAA以下</v>
      </c>
      <c r="P48" s="35">
        <f t="shared" si="3"/>
      </c>
      <c r="Q48" s="21">
        <f t="shared" si="4"/>
      </c>
      <c r="R48" s="27">
        <f t="shared" si="5"/>
      </c>
    </row>
    <row r="49" spans="1:18" ht="14.25">
      <c r="A49" s="1"/>
      <c r="B49" s="16"/>
      <c r="C49" s="24"/>
      <c r="D49" s="1"/>
      <c r="E49" s="1"/>
      <c r="F49" s="1"/>
      <c r="G49" s="2"/>
      <c r="H49" s="1">
        <f>VALUE(IF($G49="",0,[1]!REEXE($G49,"\d{1,3}",1)))</f>
        <v>0</v>
      </c>
      <c r="I49" s="1">
        <f>VALUE(IF($G49="",0,[1]!REEXE($G49,"\d{1,3}",2)))</f>
        <v>0</v>
      </c>
      <c r="J49" s="1">
        <f>VALUE(IF($G49="",0,[1]!REEXE($G49,"\d{1,3}",3)))</f>
        <v>0</v>
      </c>
      <c r="K49" s="11">
        <f t="shared" si="0"/>
        <v>0</v>
      </c>
      <c r="L49" s="11">
        <f t="shared" si="1"/>
        <v>0</v>
      </c>
      <c r="M49" s="2" t="str">
        <f>HLOOKUP(L49,'判定'!$C$1:$V$2,2)</f>
        <v>D</v>
      </c>
      <c r="N49" s="23">
        <f ca="1" t="shared" si="2"/>
        <v>0</v>
      </c>
      <c r="O49" s="26" t="str">
        <f>HLOOKUP(N49,'判定'!$C$3:$V$4,2)</f>
        <v>AAA以下</v>
      </c>
      <c r="P49" s="35">
        <f t="shared" si="3"/>
      </c>
      <c r="Q49" s="21">
        <f t="shared" si="4"/>
      </c>
      <c r="R49" s="27">
        <f t="shared" si="5"/>
      </c>
    </row>
    <row r="50" spans="1:18" ht="14.25">
      <c r="A50" s="1"/>
      <c r="B50" s="16"/>
      <c r="C50" s="24"/>
      <c r="D50" s="1"/>
      <c r="E50" s="1"/>
      <c r="F50" s="1"/>
      <c r="G50" s="2"/>
      <c r="H50" s="1">
        <f>VALUE(IF($G50="",0,[1]!REEXE($G50,"\d{1,3}",1)))</f>
        <v>0</v>
      </c>
      <c r="I50" s="1">
        <f>VALUE(IF($G50="",0,[1]!REEXE($G50,"\d{1,3}",2)))</f>
        <v>0</v>
      </c>
      <c r="J50" s="1">
        <f>VALUE(IF($G50="",0,[1]!REEXE($G50,"\d{1,3}",3)))</f>
        <v>0</v>
      </c>
      <c r="K50" s="11">
        <f t="shared" si="0"/>
        <v>0</v>
      </c>
      <c r="L50" s="11">
        <f t="shared" si="1"/>
        <v>0</v>
      </c>
      <c r="M50" s="2" t="str">
        <f>HLOOKUP(L50,'判定'!$C$1:$V$2,2)</f>
        <v>D</v>
      </c>
      <c r="N50" s="23">
        <f ca="1" t="shared" si="2"/>
        <v>0</v>
      </c>
      <c r="O50" s="26" t="str">
        <f>HLOOKUP(N50,'判定'!$C$3:$V$4,2)</f>
        <v>AAA以下</v>
      </c>
      <c r="P50" s="35">
        <f t="shared" si="3"/>
      </c>
      <c r="Q50" s="21">
        <f t="shared" si="4"/>
      </c>
      <c r="R50" s="27">
        <f t="shared" si="5"/>
      </c>
    </row>
    <row r="51" spans="1:18" ht="14.25">
      <c r="A51" s="1"/>
      <c r="B51" s="16"/>
      <c r="C51" s="24"/>
      <c r="D51" s="1"/>
      <c r="E51" s="1"/>
      <c r="F51" s="1"/>
      <c r="G51" s="2"/>
      <c r="H51" s="1">
        <f>VALUE(IF($G51="",0,[1]!REEXE($G51,"\d{1,3}",1)))</f>
        <v>0</v>
      </c>
      <c r="I51" s="1">
        <f>VALUE(IF($G51="",0,[1]!REEXE($G51,"\d{1,3}",2)))</f>
        <v>0</v>
      </c>
      <c r="J51" s="1">
        <f>VALUE(IF($G51="",0,[1]!REEXE($G51,"\d{1,3}",3)))</f>
        <v>0</v>
      </c>
      <c r="K51" s="11">
        <f t="shared" si="0"/>
        <v>0</v>
      </c>
      <c r="L51" s="11">
        <f t="shared" si="1"/>
        <v>0</v>
      </c>
      <c r="M51" s="2" t="str">
        <f>HLOOKUP(L51,'判定'!$C$1:$V$2,2)</f>
        <v>D</v>
      </c>
      <c r="N51" s="23">
        <f ca="1" t="shared" si="2"/>
        <v>0</v>
      </c>
      <c r="O51" s="26" t="str">
        <f>HLOOKUP(N51,'判定'!$C$3:$V$4,2)</f>
        <v>AAA以下</v>
      </c>
      <c r="P51" s="35">
        <f t="shared" si="3"/>
      </c>
      <c r="Q51" s="21">
        <f t="shared" si="4"/>
      </c>
      <c r="R51" s="27">
        <f t="shared" si="5"/>
      </c>
    </row>
    <row r="52" spans="1:18" ht="14.25">
      <c r="A52" s="1"/>
      <c r="B52" s="16"/>
      <c r="C52" s="24"/>
      <c r="D52" s="1"/>
      <c r="E52" s="1"/>
      <c r="F52" s="1"/>
      <c r="G52" s="2"/>
      <c r="H52" s="1">
        <f>VALUE(IF($G52="",0,[1]!REEXE($G52,"\d{1,3}",1)))</f>
        <v>0</v>
      </c>
      <c r="I52" s="1">
        <f>VALUE(IF($G52="",0,[1]!REEXE($G52,"\d{1,3}",2)))</f>
        <v>0</v>
      </c>
      <c r="J52" s="1">
        <f>VALUE(IF($G52="",0,[1]!REEXE($G52,"\d{1,3}",3)))</f>
        <v>0</v>
      </c>
      <c r="K52" s="11">
        <f t="shared" si="0"/>
        <v>0</v>
      </c>
      <c r="L52" s="11">
        <f t="shared" si="1"/>
        <v>0</v>
      </c>
      <c r="M52" s="2" t="str">
        <f>HLOOKUP(L52,'判定'!$C$1:$V$2,2)</f>
        <v>D</v>
      </c>
      <c r="N52" s="23">
        <f ca="1" t="shared" si="2"/>
        <v>0</v>
      </c>
      <c r="O52" s="26" t="str">
        <f>HLOOKUP(N52,'判定'!$C$3:$V$4,2)</f>
        <v>AAA以下</v>
      </c>
      <c r="P52" s="35">
        <f t="shared" si="3"/>
      </c>
      <c r="Q52" s="21">
        <f t="shared" si="4"/>
      </c>
      <c r="R52" s="27">
        <f t="shared" si="5"/>
      </c>
    </row>
    <row r="53" spans="1:18" ht="14.25">
      <c r="A53" s="1"/>
      <c r="B53" s="16"/>
      <c r="C53" s="24"/>
      <c r="D53" s="1"/>
      <c r="E53" s="1"/>
      <c r="F53" s="1"/>
      <c r="G53" s="2"/>
      <c r="H53" s="1">
        <f>VALUE(IF($G53="",0,[1]!REEXE($G53,"\d{1,3}",1)))</f>
        <v>0</v>
      </c>
      <c r="I53" s="1">
        <f>VALUE(IF($G53="",0,[1]!REEXE($G53,"\d{1,3}",2)))</f>
        <v>0</v>
      </c>
      <c r="J53" s="1">
        <f>VALUE(IF($G53="",0,[1]!REEXE($G53,"\d{1,3}",3)))</f>
        <v>0</v>
      </c>
      <c r="K53" s="11">
        <f t="shared" si="0"/>
        <v>0</v>
      </c>
      <c r="L53" s="11">
        <f t="shared" si="1"/>
        <v>0</v>
      </c>
      <c r="M53" s="2" t="str">
        <f>HLOOKUP(L53,'判定'!$C$1:$V$2,2)</f>
        <v>D</v>
      </c>
      <c r="N53" s="23">
        <f ca="1" t="shared" si="2"/>
        <v>0</v>
      </c>
      <c r="O53" s="26" t="str">
        <f>HLOOKUP(N53,'判定'!$C$3:$V$4,2)</f>
        <v>AAA以下</v>
      </c>
      <c r="P53" s="35">
        <f t="shared" si="3"/>
      </c>
      <c r="Q53" s="21">
        <f t="shared" si="4"/>
      </c>
      <c r="R53" s="27">
        <f t="shared" si="5"/>
      </c>
    </row>
    <row r="54" spans="1:18" ht="14.25">
      <c r="A54" s="1"/>
      <c r="B54" s="16"/>
      <c r="C54" s="24"/>
      <c r="D54" s="1"/>
      <c r="E54" s="1"/>
      <c r="F54" s="1"/>
      <c r="G54" s="2"/>
      <c r="H54" s="1">
        <f>VALUE(IF($G54="",0,[1]!REEXE($G54,"\d{1,3}",1)))</f>
        <v>0</v>
      </c>
      <c r="I54" s="1">
        <f>VALUE(IF($G54="",0,[1]!REEXE($G54,"\d{1,3}",2)))</f>
        <v>0</v>
      </c>
      <c r="J54" s="1">
        <f>VALUE(IF($G54="",0,[1]!REEXE($G54,"\d{1,3}",3)))</f>
        <v>0</v>
      </c>
      <c r="K54" s="11">
        <f t="shared" si="0"/>
        <v>0</v>
      </c>
      <c r="L54" s="11">
        <f t="shared" si="1"/>
        <v>0</v>
      </c>
      <c r="M54" s="2" t="str">
        <f>HLOOKUP(L54,'判定'!$C$1:$V$2,2)</f>
        <v>D</v>
      </c>
      <c r="N54" s="23">
        <f ca="1" t="shared" si="2"/>
        <v>0</v>
      </c>
      <c r="O54" s="26" t="str">
        <f>HLOOKUP(N54,'判定'!$C$3:$V$4,2)</f>
        <v>AAA以下</v>
      </c>
      <c r="P54" s="35">
        <f t="shared" si="3"/>
      </c>
      <c r="Q54" s="21">
        <f t="shared" si="4"/>
      </c>
      <c r="R54" s="27">
        <f t="shared" si="5"/>
      </c>
    </row>
    <row r="55" spans="1:18" ht="14.25">
      <c r="A55" s="1"/>
      <c r="B55" s="16"/>
      <c r="C55" s="24"/>
      <c r="D55" s="1"/>
      <c r="E55" s="1"/>
      <c r="F55" s="1"/>
      <c r="G55" s="2"/>
      <c r="H55" s="1">
        <f>VALUE(IF($G55="",0,[1]!REEXE($G55,"\d{1,3}",1)))</f>
        <v>0</v>
      </c>
      <c r="I55" s="1">
        <f>VALUE(IF($G55="",0,[1]!REEXE($G55,"\d{1,3}",2)))</f>
        <v>0</v>
      </c>
      <c r="J55" s="1">
        <f>VALUE(IF($G55="",0,[1]!REEXE($G55,"\d{1,3}",3)))</f>
        <v>0</v>
      </c>
      <c r="K55" s="11">
        <f t="shared" si="0"/>
        <v>0</v>
      </c>
      <c r="L55" s="11">
        <f t="shared" si="1"/>
        <v>0</v>
      </c>
      <c r="M55" s="2" t="str">
        <f>HLOOKUP(L55,'判定'!$C$1:$V$2,2)</f>
        <v>D</v>
      </c>
      <c r="N55" s="23">
        <f ca="1" t="shared" si="2"/>
        <v>0</v>
      </c>
      <c r="O55" s="26" t="str">
        <f>HLOOKUP(N55,'判定'!$C$3:$V$4,2)</f>
        <v>AAA以下</v>
      </c>
      <c r="P55" s="35">
        <f t="shared" si="3"/>
      </c>
      <c r="Q55" s="21">
        <f t="shared" si="4"/>
      </c>
      <c r="R55" s="27">
        <f t="shared" si="5"/>
      </c>
    </row>
    <row r="56" spans="1:18" ht="14.25">
      <c r="A56" s="1"/>
      <c r="B56" s="16"/>
      <c r="C56" s="24"/>
      <c r="D56" s="1"/>
      <c r="E56" s="1"/>
      <c r="F56" s="1"/>
      <c r="G56" s="2"/>
      <c r="H56" s="1">
        <f>VALUE(IF($G56="",0,[1]!REEXE($G56,"\d{1,3}",1)))</f>
        <v>0</v>
      </c>
      <c r="I56" s="1">
        <f>VALUE(IF($G56="",0,[1]!REEXE($G56,"\d{1,3}",2)))</f>
        <v>0</v>
      </c>
      <c r="J56" s="1">
        <f>VALUE(IF($G56="",0,[1]!REEXE($G56,"\d{1,3}",3)))</f>
        <v>0</v>
      </c>
      <c r="K56" s="11">
        <f t="shared" si="0"/>
        <v>0</v>
      </c>
      <c r="L56" s="11">
        <f t="shared" si="1"/>
        <v>0</v>
      </c>
      <c r="M56" s="2" t="str">
        <f>HLOOKUP(L56,'判定'!$C$1:$V$2,2)</f>
        <v>D</v>
      </c>
      <c r="N56" s="23">
        <f ca="1" t="shared" si="2"/>
        <v>0</v>
      </c>
      <c r="O56" s="26" t="str">
        <f>HLOOKUP(N56,'判定'!$C$3:$V$4,2)</f>
        <v>AAA以下</v>
      </c>
      <c r="P56" s="35">
        <f t="shared" si="3"/>
      </c>
      <c r="Q56" s="21">
        <f t="shared" si="4"/>
      </c>
      <c r="R56" s="27">
        <f t="shared" si="5"/>
      </c>
    </row>
    <row r="57" spans="1:18" ht="14.25">
      <c r="A57" s="1"/>
      <c r="B57" s="16"/>
      <c r="C57" s="24"/>
      <c r="D57" s="1"/>
      <c r="E57" s="1"/>
      <c r="F57" s="1"/>
      <c r="G57" s="2"/>
      <c r="H57" s="1">
        <f>VALUE(IF($G57="",0,[1]!REEXE($G57,"\d{1,3}",1)))</f>
        <v>0</v>
      </c>
      <c r="I57" s="1">
        <f>VALUE(IF($G57="",0,[1]!REEXE($G57,"\d{1,3}",2)))</f>
        <v>0</v>
      </c>
      <c r="J57" s="1">
        <f>VALUE(IF($G57="",0,[1]!REEXE($G57,"\d{1,3}",3)))</f>
        <v>0</v>
      </c>
      <c r="K57" s="11">
        <f t="shared" si="0"/>
        <v>0</v>
      </c>
      <c r="L57" s="11">
        <f t="shared" si="1"/>
        <v>0</v>
      </c>
      <c r="M57" s="2" t="str">
        <f>HLOOKUP(L57,'判定'!$C$1:$V$2,2)</f>
        <v>D</v>
      </c>
      <c r="N57" s="23">
        <f ca="1" t="shared" si="2"/>
        <v>0</v>
      </c>
      <c r="O57" s="26" t="str">
        <f>HLOOKUP(N57,'判定'!$C$3:$V$4,2)</f>
        <v>AAA以下</v>
      </c>
      <c r="P57" s="35">
        <f t="shared" si="3"/>
      </c>
      <c r="Q57" s="21">
        <f t="shared" si="4"/>
      </c>
      <c r="R57" s="27">
        <f t="shared" si="5"/>
      </c>
    </row>
    <row r="58" spans="1:18" ht="14.25">
      <c r="A58" s="1"/>
      <c r="B58" s="16"/>
      <c r="C58" s="24"/>
      <c r="D58" s="1"/>
      <c r="E58" s="1"/>
      <c r="F58" s="1"/>
      <c r="G58" s="2"/>
      <c r="H58" s="1">
        <f>VALUE(IF($G58="",0,[1]!REEXE($G58,"\d{1,3}",1)))</f>
        <v>0</v>
      </c>
      <c r="I58" s="1">
        <f>VALUE(IF($G58="",0,[1]!REEXE($G58,"\d{1,3}",2)))</f>
        <v>0</v>
      </c>
      <c r="J58" s="1">
        <f>VALUE(IF($G58="",0,[1]!REEXE($G58,"\d{1,3}",3)))</f>
        <v>0</v>
      </c>
      <c r="K58" s="11">
        <f t="shared" si="0"/>
        <v>0</v>
      </c>
      <c r="L58" s="11">
        <f t="shared" si="1"/>
        <v>0</v>
      </c>
      <c r="M58" s="2" t="str">
        <f>HLOOKUP(L58,'判定'!$C$1:$V$2,2)</f>
        <v>D</v>
      </c>
      <c r="N58" s="23">
        <f ca="1" t="shared" si="2"/>
        <v>0</v>
      </c>
      <c r="O58" s="26" t="str">
        <f>HLOOKUP(N58,'判定'!$C$3:$V$4,2)</f>
        <v>AAA以下</v>
      </c>
      <c r="P58" s="35">
        <f t="shared" si="3"/>
      </c>
      <c r="Q58" s="21">
        <f t="shared" si="4"/>
      </c>
      <c r="R58" s="27">
        <f t="shared" si="5"/>
      </c>
    </row>
    <row r="59" spans="1:18" ht="14.25">
      <c r="A59" s="1"/>
      <c r="B59" s="16"/>
      <c r="C59" s="24"/>
      <c r="D59" s="1"/>
      <c r="E59" s="1"/>
      <c r="F59" s="1"/>
      <c r="G59" s="2"/>
      <c r="H59" s="1">
        <f>VALUE(IF($G59="",0,[1]!REEXE($G59,"\d{1,3}",1)))</f>
        <v>0</v>
      </c>
      <c r="I59" s="1">
        <f>VALUE(IF($G59="",0,[1]!REEXE($G59,"\d{1,3}",2)))</f>
        <v>0</v>
      </c>
      <c r="J59" s="1">
        <f>VALUE(IF($G59="",0,[1]!REEXE($G59,"\d{1,3}",3)))</f>
        <v>0</v>
      </c>
      <c r="K59" s="11">
        <f t="shared" si="0"/>
        <v>0</v>
      </c>
      <c r="L59" s="11">
        <f t="shared" si="1"/>
        <v>0</v>
      </c>
      <c r="M59" s="2" t="str">
        <f>HLOOKUP(L59,'判定'!$C$1:$V$2,2)</f>
        <v>D</v>
      </c>
      <c r="N59" s="23">
        <f ca="1" t="shared" si="2"/>
        <v>0</v>
      </c>
      <c r="O59" s="26" t="str">
        <f>HLOOKUP(N59,'判定'!$C$3:$V$4,2)</f>
        <v>AAA以下</v>
      </c>
      <c r="P59" s="35">
        <f t="shared" si="3"/>
      </c>
      <c r="Q59" s="21">
        <f t="shared" si="4"/>
      </c>
      <c r="R59" s="27">
        <f t="shared" si="5"/>
      </c>
    </row>
    <row r="60" spans="1:18" ht="14.25">
      <c r="A60" s="1"/>
      <c r="B60" s="16"/>
      <c r="C60" s="24"/>
      <c r="D60" s="1"/>
      <c r="E60" s="1"/>
      <c r="F60" s="1"/>
      <c r="G60" s="2"/>
      <c r="H60" s="1">
        <f>VALUE(IF($G60="",0,[1]!REEXE($G60,"\d{1,3}",1)))</f>
        <v>0</v>
      </c>
      <c r="I60" s="1">
        <f>VALUE(IF($G60="",0,[1]!REEXE($G60,"\d{1,3}",2)))</f>
        <v>0</v>
      </c>
      <c r="J60" s="1">
        <f>VALUE(IF($G60="",0,[1]!REEXE($G60,"\d{1,3}",3)))</f>
        <v>0</v>
      </c>
      <c r="K60" s="11">
        <f t="shared" si="0"/>
        <v>0</v>
      </c>
      <c r="L60" s="11">
        <f t="shared" si="1"/>
        <v>0</v>
      </c>
      <c r="M60" s="2" t="str">
        <f>HLOOKUP(L60,'判定'!$C$1:$V$2,2)</f>
        <v>D</v>
      </c>
      <c r="N60" s="23">
        <f ca="1" t="shared" si="2"/>
        <v>0</v>
      </c>
      <c r="O60" s="26" t="str">
        <f>HLOOKUP(N60,'判定'!$C$3:$V$4,2)</f>
        <v>AAA以下</v>
      </c>
      <c r="P60" s="35">
        <f t="shared" si="3"/>
      </c>
      <c r="Q60" s="21">
        <f t="shared" si="4"/>
      </c>
      <c r="R60" s="27">
        <f t="shared" si="5"/>
      </c>
    </row>
    <row r="61" spans="1:18" ht="14.25">
      <c r="A61" s="1"/>
      <c r="B61" s="16"/>
      <c r="C61" s="24"/>
      <c r="D61" s="1"/>
      <c r="E61" s="1"/>
      <c r="F61" s="1"/>
      <c r="G61" s="2"/>
      <c r="H61" s="1">
        <f>VALUE(IF($G61="",0,[1]!REEXE($G61,"\d{1,3}",1)))</f>
        <v>0</v>
      </c>
      <c r="I61" s="1">
        <f>VALUE(IF($G61="",0,[1]!REEXE($G61,"\d{1,3}",2)))</f>
        <v>0</v>
      </c>
      <c r="J61" s="1">
        <f>VALUE(IF($G61="",0,[1]!REEXE($G61,"\d{1,3}",3)))</f>
        <v>0</v>
      </c>
      <c r="K61" s="11">
        <f t="shared" si="0"/>
        <v>0</v>
      </c>
      <c r="L61" s="11">
        <f t="shared" si="1"/>
        <v>0</v>
      </c>
      <c r="M61" s="2" t="str">
        <f>HLOOKUP(L61,'判定'!$C$1:$V$2,2)</f>
        <v>D</v>
      </c>
      <c r="N61" s="23">
        <f ca="1" t="shared" si="2"/>
        <v>0</v>
      </c>
      <c r="O61" s="26" t="str">
        <f>HLOOKUP(N61,'判定'!$C$3:$V$4,2)</f>
        <v>AAA以下</v>
      </c>
      <c r="P61" s="35">
        <f t="shared" si="3"/>
      </c>
      <c r="Q61" s="21">
        <f t="shared" si="4"/>
      </c>
      <c r="R61" s="27">
        <f t="shared" si="5"/>
      </c>
    </row>
    <row r="62" spans="1:18" ht="14.25">
      <c r="A62" s="1"/>
      <c r="B62" s="16"/>
      <c r="C62" s="24"/>
      <c r="D62" s="1"/>
      <c r="E62" s="1"/>
      <c r="F62" s="1"/>
      <c r="G62" s="2"/>
      <c r="H62" s="1">
        <f>VALUE(IF($G62="",0,[1]!REEXE($G62,"\d{1,3}",1)))</f>
        <v>0</v>
      </c>
      <c r="I62" s="1">
        <f>VALUE(IF($G62="",0,[1]!REEXE($G62,"\d{1,3}",2)))</f>
        <v>0</v>
      </c>
      <c r="J62" s="1">
        <f>VALUE(IF($G62="",0,[1]!REEXE($G62,"\d{1,3}",3)))</f>
        <v>0</v>
      </c>
      <c r="K62" s="11">
        <f t="shared" si="0"/>
        <v>0</v>
      </c>
      <c r="L62" s="11">
        <f t="shared" si="1"/>
        <v>0</v>
      </c>
      <c r="M62" s="2" t="str">
        <f>HLOOKUP(L62,'判定'!$C$1:$V$2,2)</f>
        <v>D</v>
      </c>
      <c r="N62" s="23">
        <f ca="1" t="shared" si="2"/>
        <v>0</v>
      </c>
      <c r="O62" s="26" t="str">
        <f>HLOOKUP(N62,'判定'!$C$3:$V$4,2)</f>
        <v>AAA以下</v>
      </c>
      <c r="P62" s="35">
        <f t="shared" si="3"/>
      </c>
      <c r="Q62" s="21">
        <f t="shared" si="4"/>
      </c>
      <c r="R62" s="27">
        <f t="shared" si="5"/>
      </c>
    </row>
    <row r="63" spans="1:18" ht="14.25">
      <c r="A63" s="1"/>
      <c r="B63" s="16"/>
      <c r="C63" s="24"/>
      <c r="D63" s="1"/>
      <c r="E63" s="1"/>
      <c r="F63" s="1"/>
      <c r="G63" s="2"/>
      <c r="H63" s="1">
        <f>VALUE(IF($G63="",0,[1]!REEXE($G63,"\d{1,3}",1)))</f>
        <v>0</v>
      </c>
      <c r="I63" s="1">
        <f>VALUE(IF($G63="",0,[1]!REEXE($G63,"\d{1,3}",2)))</f>
        <v>0</v>
      </c>
      <c r="J63" s="1">
        <f>VALUE(IF($G63="",0,[1]!REEXE($G63,"\d{1,3}",3)))</f>
        <v>0</v>
      </c>
      <c r="K63" s="11">
        <f t="shared" si="0"/>
        <v>0</v>
      </c>
      <c r="L63" s="11">
        <f t="shared" si="1"/>
        <v>0</v>
      </c>
      <c r="M63" s="2" t="str">
        <f>HLOOKUP(L63,'判定'!$C$1:$V$2,2)</f>
        <v>D</v>
      </c>
      <c r="N63" s="23">
        <f ca="1" t="shared" si="2"/>
        <v>0</v>
      </c>
      <c r="O63" s="26" t="str">
        <f>HLOOKUP(N63,'判定'!$C$3:$V$4,2)</f>
        <v>AAA以下</v>
      </c>
      <c r="P63" s="35">
        <f t="shared" si="3"/>
      </c>
      <c r="Q63" s="21">
        <f t="shared" si="4"/>
      </c>
      <c r="R63" s="27">
        <f t="shared" si="5"/>
      </c>
    </row>
    <row r="64" spans="1:18" ht="14.25">
      <c r="A64" s="1"/>
      <c r="B64" s="16"/>
      <c r="C64" s="24"/>
      <c r="D64" s="1"/>
      <c r="E64" s="1"/>
      <c r="F64" s="1"/>
      <c r="G64" s="2"/>
      <c r="H64" s="1">
        <f>VALUE(IF($G64="",0,[1]!REEXE($G64,"\d{1,3}",1)))</f>
        <v>0</v>
      </c>
      <c r="I64" s="1">
        <f>VALUE(IF($G64="",0,[1]!REEXE($G64,"\d{1,3}",2)))</f>
        <v>0</v>
      </c>
      <c r="J64" s="1">
        <f>VALUE(IF($G64="",0,[1]!REEXE($G64,"\d{1,3}",3)))</f>
        <v>0</v>
      </c>
      <c r="K64" s="11">
        <f t="shared" si="0"/>
        <v>0</v>
      </c>
      <c r="L64" s="11">
        <f t="shared" si="1"/>
        <v>0</v>
      </c>
      <c r="M64" s="2" t="str">
        <f>HLOOKUP(L64,'判定'!$C$1:$V$2,2)</f>
        <v>D</v>
      </c>
      <c r="N64" s="23">
        <f ca="1" t="shared" si="2"/>
        <v>0</v>
      </c>
      <c r="O64" s="26" t="str">
        <f>HLOOKUP(N64,'判定'!$C$3:$V$4,2)</f>
        <v>AAA以下</v>
      </c>
      <c r="P64" s="35">
        <f t="shared" si="3"/>
      </c>
      <c r="Q64" s="21">
        <f t="shared" si="4"/>
      </c>
      <c r="R64" s="27">
        <f t="shared" si="5"/>
      </c>
    </row>
    <row r="65" spans="1:18" ht="14.25">
      <c r="A65" s="1"/>
      <c r="B65" s="16"/>
      <c r="C65" s="24"/>
      <c r="D65" s="1"/>
      <c r="E65" s="1"/>
      <c r="F65" s="1"/>
      <c r="G65" s="2"/>
      <c r="H65" s="1">
        <f>VALUE(IF($G65="",0,[1]!REEXE($G65,"\d{1,3}",1)))</f>
        <v>0</v>
      </c>
      <c r="I65" s="1">
        <f>VALUE(IF($G65="",0,[1]!REEXE($G65,"\d{1,3}",2)))</f>
        <v>0</v>
      </c>
      <c r="J65" s="1">
        <f>VALUE(IF($G65="",0,[1]!REEXE($G65,"\d{1,3}",3)))</f>
        <v>0</v>
      </c>
      <c r="K65" s="11">
        <f t="shared" si="0"/>
        <v>0</v>
      </c>
      <c r="L65" s="11">
        <f t="shared" si="1"/>
        <v>0</v>
      </c>
      <c r="M65" s="2" t="str">
        <f>HLOOKUP(L65,'判定'!$C$1:$V$2,2)</f>
        <v>D</v>
      </c>
      <c r="N65" s="23">
        <f ca="1" t="shared" si="2"/>
        <v>0</v>
      </c>
      <c r="O65" s="26" t="str">
        <f>HLOOKUP(N65,'判定'!$C$3:$V$4,2)</f>
        <v>AAA以下</v>
      </c>
      <c r="P65" s="35">
        <f t="shared" si="3"/>
      </c>
      <c r="Q65" s="21">
        <f t="shared" si="4"/>
      </c>
      <c r="R65" s="27">
        <f t="shared" si="5"/>
      </c>
    </row>
    <row r="66" spans="1:18" ht="14.25">
      <c r="A66" s="1"/>
      <c r="B66" s="16"/>
      <c r="C66" s="24"/>
      <c r="D66" s="1"/>
      <c r="E66" s="1"/>
      <c r="F66" s="1"/>
      <c r="G66" s="2"/>
      <c r="H66" s="1">
        <f>VALUE(IF($G66="",0,[1]!REEXE($G66,"\d{1,3}",1)))</f>
        <v>0</v>
      </c>
      <c r="I66" s="1">
        <f>VALUE(IF($G66="",0,[1]!REEXE($G66,"\d{1,3}",2)))</f>
        <v>0</v>
      </c>
      <c r="J66" s="1">
        <f>VALUE(IF($G66="",0,[1]!REEXE($G66,"\d{1,3}",3)))</f>
        <v>0</v>
      </c>
      <c r="K66" s="11">
        <f t="shared" si="0"/>
        <v>0</v>
      </c>
      <c r="L66" s="11">
        <f t="shared" si="1"/>
        <v>0</v>
      </c>
      <c r="M66" s="2" t="str">
        <f>HLOOKUP(L66,'判定'!$C$1:$V$2,2)</f>
        <v>D</v>
      </c>
      <c r="N66" s="23">
        <f ca="1" t="shared" si="2"/>
        <v>0</v>
      </c>
      <c r="O66" s="26" t="str">
        <f>HLOOKUP(N66,'判定'!$C$3:$V$4,2)</f>
        <v>AAA以下</v>
      </c>
      <c r="P66" s="35">
        <f t="shared" si="3"/>
      </c>
      <c r="Q66" s="21">
        <f t="shared" si="4"/>
      </c>
      <c r="R66" s="27">
        <f t="shared" si="5"/>
      </c>
    </row>
  </sheetData>
  <sheetProtection/>
  <autoFilter ref="A5:O5"/>
  <mergeCells count="2">
    <mergeCell ref="L4:O4"/>
    <mergeCell ref="Q4:R4"/>
  </mergeCells>
  <conditionalFormatting sqref="E6:F66">
    <cfRule type="colorScale" priority="16" dxfId="7">
      <colorScale>
        <cfvo type="percent" val="70"/>
        <cfvo type="percent" val="100"/>
        <color theme="0"/>
        <color rgb="FFFF5050"/>
      </colorScale>
    </cfRule>
  </conditionalFormatting>
  <conditionalFormatting sqref="H6:H66">
    <cfRule type="colorScale" priority="15" dxfId="7">
      <colorScale>
        <cfvo type="percent" val="70"/>
        <cfvo type="percent" val="100"/>
        <color theme="0"/>
        <color rgb="FFFF5050"/>
      </colorScale>
    </cfRule>
  </conditionalFormatting>
  <conditionalFormatting sqref="I6:I66">
    <cfRule type="colorScale" priority="14" dxfId="7">
      <colorScale>
        <cfvo type="percent" val="0"/>
        <cfvo type="percent" val="50"/>
        <color rgb="FFFF5050"/>
        <color theme="0"/>
      </colorScale>
    </cfRule>
  </conditionalFormatting>
  <conditionalFormatting sqref="B6:B66">
    <cfRule type="cellIs" priority="4" dxfId="6" operator="equal" stopIfTrue="1">
      <formula>4</formula>
    </cfRule>
    <cfRule type="cellIs" priority="5" dxfId="0" operator="equal" stopIfTrue="1">
      <formula>3</formula>
    </cfRule>
    <cfRule type="cellIs" priority="6" dxfId="4" operator="equal" stopIfTrue="1">
      <formula>2</formula>
    </cfRule>
    <cfRule type="cellIs" priority="7" dxfId="3" operator="equal" stopIfTrue="1">
      <formula>1</formula>
    </cfRule>
  </conditionalFormatting>
  <conditionalFormatting sqref="L6:O66">
    <cfRule type="colorScale" priority="1" dxfId="7">
      <colorScale>
        <cfvo type="min" val="0"/>
        <cfvo type="max"/>
        <color theme="0"/>
        <color rgb="FFFF5050"/>
      </colorScale>
    </cfRule>
  </conditionalFormatting>
  <conditionalFormatting sqref="O6:O66">
    <cfRule type="containsText" priority="8" dxfId="2" operator="containsText" stopIfTrue="1" text="F">
      <formula>NOT(ISERROR(SEARCH("F",O6)))</formula>
    </cfRule>
    <cfRule type="containsText" priority="9" dxfId="1" operator="containsText" stopIfTrue="1" text="E">
      <formula>NOT(ISERROR(SEARCH("E",O6)))</formula>
    </cfRule>
    <cfRule type="containsText" priority="10" dxfId="0" operator="containsText" stopIfTrue="1" text="D">
      <formula>NOT(ISERROR(SEARCH("D",O6)))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1">
      <selection activeCell="F8" sqref="F8"/>
    </sheetView>
  </sheetViews>
  <sheetFormatPr defaultColWidth="9.00390625" defaultRowHeight="15.75"/>
  <sheetData>
    <row r="1" spans="1:22" ht="14.25">
      <c r="A1" s="32" t="s">
        <v>31</v>
      </c>
      <c r="B1" s="32"/>
      <c r="C1" s="17">
        <v>-16.25</v>
      </c>
      <c r="D1" s="17">
        <v>-13.75</v>
      </c>
      <c r="E1" s="17">
        <v>-11.25</v>
      </c>
      <c r="F1" s="17">
        <v>-8.75</v>
      </c>
      <c r="G1" s="17">
        <v>-6.25</v>
      </c>
      <c r="H1" s="17">
        <v>-3.75</v>
      </c>
      <c r="I1" s="17">
        <v>-1.25</v>
      </c>
      <c r="J1" s="17">
        <v>1.25</v>
      </c>
      <c r="K1" s="17">
        <v>3.75</v>
      </c>
      <c r="L1" s="17">
        <v>6.25</v>
      </c>
      <c r="M1" s="17">
        <v>8.75</v>
      </c>
      <c r="N1" s="17">
        <v>11.25</v>
      </c>
      <c r="O1" s="17">
        <v>13.75</v>
      </c>
      <c r="P1" s="17">
        <v>16.25</v>
      </c>
      <c r="Q1" s="17">
        <v>18.75</v>
      </c>
      <c r="R1" s="17">
        <v>21.25</v>
      </c>
      <c r="S1" s="17">
        <v>23.75</v>
      </c>
      <c r="T1" s="17">
        <v>26.25</v>
      </c>
      <c r="U1" s="17">
        <v>28.75</v>
      </c>
      <c r="V1" s="17">
        <v>31.25</v>
      </c>
    </row>
    <row r="2" spans="1:22" ht="14.25">
      <c r="A2" s="32"/>
      <c r="B2" s="32"/>
      <c r="C2" s="18" t="s">
        <v>9</v>
      </c>
      <c r="D2" s="18" t="s">
        <v>10</v>
      </c>
      <c r="E2" s="18" t="s">
        <v>11</v>
      </c>
      <c r="F2" s="18" t="s">
        <v>12</v>
      </c>
      <c r="G2" s="18" t="s">
        <v>13</v>
      </c>
      <c r="H2" s="18" t="s">
        <v>14</v>
      </c>
      <c r="I2" s="18" t="s">
        <v>15</v>
      </c>
      <c r="J2" s="18" t="s">
        <v>16</v>
      </c>
      <c r="K2" s="18" t="s">
        <v>17</v>
      </c>
      <c r="L2" s="18" t="s">
        <v>18</v>
      </c>
      <c r="M2" s="18" t="s">
        <v>19</v>
      </c>
      <c r="N2" s="18" t="s">
        <v>20</v>
      </c>
      <c r="O2" s="18" t="s">
        <v>21</v>
      </c>
      <c r="P2" s="18" t="s">
        <v>22</v>
      </c>
      <c r="Q2" s="18" t="s">
        <v>23</v>
      </c>
      <c r="R2" s="18" t="s">
        <v>24</v>
      </c>
      <c r="S2" s="18" t="s">
        <v>25</v>
      </c>
      <c r="T2" s="18" t="s">
        <v>26</v>
      </c>
      <c r="U2" s="18" t="s">
        <v>27</v>
      </c>
      <c r="V2" s="18" t="s">
        <v>28</v>
      </c>
    </row>
    <row r="3" spans="1:22" ht="14.25">
      <c r="A3" s="32" t="s">
        <v>32</v>
      </c>
      <c r="B3" s="32"/>
      <c r="C3" s="19">
        <v>0</v>
      </c>
      <c r="D3" s="17">
        <v>5</v>
      </c>
      <c r="E3" s="17">
        <f aca="true" t="shared" si="0" ref="E3:V3">D3+2.5</f>
        <v>7.5</v>
      </c>
      <c r="F3" s="17">
        <f t="shared" si="0"/>
        <v>10</v>
      </c>
      <c r="G3" s="17">
        <f t="shared" si="0"/>
        <v>12.5</v>
      </c>
      <c r="H3" s="17">
        <f t="shared" si="0"/>
        <v>15</v>
      </c>
      <c r="I3" s="17">
        <f t="shared" si="0"/>
        <v>17.5</v>
      </c>
      <c r="J3" s="17">
        <f t="shared" si="0"/>
        <v>20</v>
      </c>
      <c r="K3" s="17">
        <f t="shared" si="0"/>
        <v>22.5</v>
      </c>
      <c r="L3" s="17">
        <f t="shared" si="0"/>
        <v>25</v>
      </c>
      <c r="M3" s="17">
        <f t="shared" si="0"/>
        <v>27.5</v>
      </c>
      <c r="N3" s="17">
        <f t="shared" si="0"/>
        <v>30</v>
      </c>
      <c r="O3" s="17">
        <f t="shared" si="0"/>
        <v>32.5</v>
      </c>
      <c r="P3" s="17">
        <f t="shared" si="0"/>
        <v>35</v>
      </c>
      <c r="Q3" s="17">
        <f t="shared" si="0"/>
        <v>37.5</v>
      </c>
      <c r="R3" s="17">
        <f t="shared" si="0"/>
        <v>40</v>
      </c>
      <c r="S3" s="17">
        <f t="shared" si="0"/>
        <v>42.5</v>
      </c>
      <c r="T3" s="17">
        <f t="shared" si="0"/>
        <v>45</v>
      </c>
      <c r="U3" s="17">
        <f t="shared" si="0"/>
        <v>47.5</v>
      </c>
      <c r="V3" s="17">
        <f t="shared" si="0"/>
        <v>50</v>
      </c>
    </row>
    <row r="4" spans="1:22" ht="14.25">
      <c r="A4" s="32"/>
      <c r="B4" s="32"/>
      <c r="C4" s="18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  <c r="I4" s="18" t="s">
        <v>15</v>
      </c>
      <c r="J4" s="18" t="s">
        <v>16</v>
      </c>
      <c r="K4" s="18" t="s">
        <v>17</v>
      </c>
      <c r="L4" s="18" t="s">
        <v>18</v>
      </c>
      <c r="M4" s="18" t="s">
        <v>19</v>
      </c>
      <c r="N4" s="18" t="s">
        <v>20</v>
      </c>
      <c r="O4" s="18" t="s">
        <v>21</v>
      </c>
      <c r="P4" s="18" t="s">
        <v>22</v>
      </c>
      <c r="Q4" s="18" t="s">
        <v>23</v>
      </c>
      <c r="R4" s="18" t="s">
        <v>24</v>
      </c>
      <c r="S4" s="18" t="s">
        <v>25</v>
      </c>
      <c r="T4" s="18" t="s">
        <v>26</v>
      </c>
      <c r="U4" s="18" t="s">
        <v>27</v>
      </c>
      <c r="V4" s="18" t="s">
        <v>28</v>
      </c>
    </row>
  </sheetData>
  <sheetProtection/>
  <mergeCells count="2">
    <mergeCell ref="A1:B2"/>
    <mergeCell ref="A3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2014-06-14T17:52:08Z</dcterms:created>
  <dcterms:modified xsi:type="dcterms:W3CDTF">2014-06-16T08:04:41Z</dcterms:modified>
  <cp:category/>
  <cp:version/>
  <cp:contentType/>
  <cp:contentStatus/>
</cp:coreProperties>
</file>